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https://globalbusinessschoo-my.sharepoint.com/personal/xavier_arola_staff_gbsb_global/Documents/ENTR. CENTER/Impuls Agritech 2026/Training Material/Bloc 3/Economic &amp; Financial Plan/"/>
    </mc:Choice>
  </mc:AlternateContent>
  <xr:revisionPtr revIDLastSave="0" documentId="8_{D69B4B5B-1A1D-4D08-8546-E981C9AE9C30}" xr6:coauthVersionLast="47" xr6:coauthVersionMax="47" xr10:uidLastSave="{00000000-0000-0000-0000-000000000000}"/>
  <bookViews>
    <workbookView xWindow="-120" yWindow="-120" windowWidth="24240" windowHeight="13020" tabRatio="500" firstSheet="10" activeTab="10" xr2:uid="{00000000-000D-0000-FFFF-FFFF00000000}"/>
  </bookViews>
  <sheets>
    <sheet name="Instructions" sheetId="1" r:id="rId1"/>
    <sheet name="Investment Plan" sheetId="2" r:id="rId2"/>
    <sheet name="Revenues &amp; Variable Costs" sheetId="3" r:id="rId3"/>
    <sheet name="People's Cost" sheetId="4" r:id="rId4"/>
    <sheet name="Fixed Costs" sheetId="5" r:id="rId5"/>
    <sheet name="Funding Strategy" sheetId="6" r:id="rId6"/>
    <sheet name="Depreciation" sheetId="7" r:id="rId7"/>
    <sheet name="Loans" sheetId="8" r:id="rId8"/>
    <sheet name="Grants" sheetId="9" r:id="rId9"/>
    <sheet name="P&amp;L" sheetId="10" r:id="rId10"/>
    <sheet name="Cash flow" sheetId="11" r:id="rId1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83" i="11" l="1"/>
  <c r="D83" i="11" s="1"/>
  <c r="E83" i="11" s="1"/>
  <c r="F83" i="11" s="1"/>
  <c r="G83" i="11" s="1"/>
  <c r="H83" i="11" s="1"/>
  <c r="I83" i="11" s="1"/>
  <c r="J83" i="11" s="1"/>
  <c r="K83" i="11" s="1"/>
  <c r="L83" i="11" s="1"/>
  <c r="M83" i="11" s="1"/>
  <c r="N83" i="11" s="1"/>
  <c r="O83" i="11" s="1"/>
  <c r="P83" i="11" s="1"/>
  <c r="Q83" i="11" s="1"/>
  <c r="R83" i="11" s="1"/>
  <c r="S83" i="11" s="1"/>
  <c r="T83" i="11" s="1"/>
  <c r="U83" i="11" s="1"/>
  <c r="V83" i="11" s="1"/>
  <c r="W83" i="11" s="1"/>
  <c r="X83" i="11" s="1"/>
  <c r="Y83" i="11" s="1"/>
  <c r="Z83" i="11" s="1"/>
  <c r="AA83" i="11" s="1"/>
  <c r="AB83" i="11" s="1"/>
  <c r="AC83" i="11" s="1"/>
  <c r="AD83" i="11" s="1"/>
  <c r="AE83" i="11" s="1"/>
  <c r="AF83" i="11" s="1"/>
  <c r="AG83" i="11" s="1"/>
  <c r="AH83" i="11" s="1"/>
  <c r="AI83" i="11" s="1"/>
  <c r="AJ83" i="11" s="1"/>
  <c r="AK83" i="11" s="1"/>
  <c r="AL83" i="11" s="1"/>
  <c r="C76" i="11"/>
  <c r="W64" i="11"/>
  <c r="V64" i="11"/>
  <c r="U64" i="11"/>
  <c r="T64" i="11"/>
  <c r="S64" i="11"/>
  <c r="R64" i="11"/>
  <c r="Q64" i="11"/>
  <c r="P64" i="11"/>
  <c r="O64" i="11"/>
  <c r="N64" i="11"/>
  <c r="M64" i="11"/>
  <c r="L64" i="11"/>
  <c r="K64" i="11"/>
  <c r="J64" i="11"/>
  <c r="I64" i="11"/>
  <c r="H64" i="11"/>
  <c r="G64" i="11"/>
  <c r="F64" i="11"/>
  <c r="E64" i="11"/>
  <c r="D64" i="11"/>
  <c r="C64" i="11"/>
  <c r="AL63" i="11"/>
  <c r="AK63" i="11"/>
  <c r="AJ63" i="11"/>
  <c r="AI63" i="11"/>
  <c r="AH63" i="11"/>
  <c r="AG63" i="11"/>
  <c r="AF63" i="11"/>
  <c r="AE63" i="11"/>
  <c r="AD63" i="11"/>
  <c r="AC63" i="11"/>
  <c r="AB63" i="11"/>
  <c r="AA63" i="11"/>
  <c r="Z63" i="11"/>
  <c r="Y63" i="11"/>
  <c r="X63" i="11"/>
  <c r="W63" i="11"/>
  <c r="V63" i="11"/>
  <c r="U63" i="11"/>
  <c r="T63" i="11"/>
  <c r="S63" i="11"/>
  <c r="R63" i="11"/>
  <c r="Q63" i="11"/>
  <c r="P63" i="11"/>
  <c r="O63" i="11"/>
  <c r="N63" i="11"/>
  <c r="M63" i="11"/>
  <c r="L63" i="11"/>
  <c r="K63" i="11"/>
  <c r="J63" i="11"/>
  <c r="I63" i="11"/>
  <c r="H63" i="11"/>
  <c r="G63" i="11"/>
  <c r="F63" i="11"/>
  <c r="E63" i="11"/>
  <c r="D63" i="11"/>
  <c r="C63" i="11"/>
  <c r="AL62" i="11"/>
  <c r="AK62" i="11"/>
  <c r="AJ62" i="11"/>
  <c r="AI62" i="11"/>
  <c r="AH62" i="11"/>
  <c r="AG62" i="11"/>
  <c r="AF62" i="11"/>
  <c r="AE62" i="11"/>
  <c r="AD62" i="11"/>
  <c r="AC62" i="11"/>
  <c r="AB62" i="11"/>
  <c r="AA62" i="11"/>
  <c r="Z62" i="11"/>
  <c r="Y62" i="11"/>
  <c r="X62" i="11"/>
  <c r="W62" i="11"/>
  <c r="V62" i="11"/>
  <c r="U62" i="11"/>
  <c r="T62" i="11"/>
  <c r="S62" i="11"/>
  <c r="R62" i="11"/>
  <c r="Q62" i="11"/>
  <c r="P62" i="11"/>
  <c r="O62" i="11"/>
  <c r="N62" i="11"/>
  <c r="M62" i="11"/>
  <c r="L62" i="11"/>
  <c r="K62" i="11"/>
  <c r="J62" i="11"/>
  <c r="I62" i="11"/>
  <c r="H62" i="11"/>
  <c r="G62" i="11"/>
  <c r="F62" i="11"/>
  <c r="E62" i="11"/>
  <c r="D62" i="11"/>
  <c r="C62" i="11"/>
  <c r="AL61" i="11"/>
  <c r="AK61" i="11"/>
  <c r="AJ61" i="11"/>
  <c r="AI61" i="11"/>
  <c r="AH61" i="11"/>
  <c r="AG61" i="11"/>
  <c r="AF61" i="11"/>
  <c r="AE61" i="11"/>
  <c r="AD61" i="11"/>
  <c r="AC61" i="11"/>
  <c r="AB61" i="11"/>
  <c r="AA61" i="11"/>
  <c r="Z61" i="11"/>
  <c r="Y61" i="11"/>
  <c r="X61" i="11"/>
  <c r="W61" i="11"/>
  <c r="V61" i="11"/>
  <c r="U61" i="11"/>
  <c r="T61" i="11"/>
  <c r="S61" i="11"/>
  <c r="R61" i="11"/>
  <c r="Q61" i="11"/>
  <c r="P61" i="11"/>
  <c r="O61" i="11"/>
  <c r="N61" i="11"/>
  <c r="M61" i="11"/>
  <c r="L61" i="11"/>
  <c r="K61" i="11"/>
  <c r="J61" i="11"/>
  <c r="I61" i="11"/>
  <c r="H61" i="11"/>
  <c r="G61" i="11"/>
  <c r="F61" i="11"/>
  <c r="E61" i="11"/>
  <c r="D61" i="11"/>
  <c r="C61" i="11"/>
  <c r="AL60" i="11"/>
  <c r="AK60" i="11"/>
  <c r="AJ60" i="11"/>
  <c r="AI60" i="11"/>
  <c r="AH60" i="11"/>
  <c r="AG60" i="11"/>
  <c r="AF60" i="11"/>
  <c r="AE60" i="11"/>
  <c r="AD60" i="11"/>
  <c r="AC60" i="11"/>
  <c r="AB60" i="11"/>
  <c r="AA60" i="11"/>
  <c r="Z60" i="11"/>
  <c r="Y60" i="11"/>
  <c r="X60" i="11"/>
  <c r="W60" i="11"/>
  <c r="V60" i="11"/>
  <c r="U60" i="11"/>
  <c r="T60" i="11"/>
  <c r="S60" i="11"/>
  <c r="R60" i="11"/>
  <c r="Q60" i="11"/>
  <c r="P60" i="11"/>
  <c r="O60" i="11"/>
  <c r="N60" i="11"/>
  <c r="M60" i="11"/>
  <c r="L60" i="11"/>
  <c r="K60" i="11"/>
  <c r="J60" i="11"/>
  <c r="I60" i="11"/>
  <c r="H60" i="11"/>
  <c r="G60" i="11"/>
  <c r="F60" i="11"/>
  <c r="E60" i="11"/>
  <c r="D60" i="11"/>
  <c r="C60" i="11"/>
  <c r="C39" i="11"/>
  <c r="D39" i="11" s="1"/>
  <c r="E39" i="11" s="1"/>
  <c r="F39" i="11" s="1"/>
  <c r="G39" i="11" s="1"/>
  <c r="H39" i="11" s="1"/>
  <c r="I39" i="11" s="1"/>
  <c r="J39" i="11" s="1"/>
  <c r="K39" i="11" s="1"/>
  <c r="L39" i="11" s="1"/>
  <c r="M39" i="11" s="1"/>
  <c r="N39" i="11" s="1"/>
  <c r="O39" i="11" s="1"/>
  <c r="P39" i="11" s="1"/>
  <c r="Q39" i="11" s="1"/>
  <c r="R39" i="11" s="1"/>
  <c r="S39" i="11" s="1"/>
  <c r="T39" i="11" s="1"/>
  <c r="U39" i="11" s="1"/>
  <c r="V39" i="11" s="1"/>
  <c r="W39" i="11" s="1"/>
  <c r="X39" i="11" s="1"/>
  <c r="Y39" i="11" s="1"/>
  <c r="Z39" i="11" s="1"/>
  <c r="AA39" i="11" s="1"/>
  <c r="AB39" i="11" s="1"/>
  <c r="AC39" i="11" s="1"/>
  <c r="AD39" i="11" s="1"/>
  <c r="AE39" i="11" s="1"/>
  <c r="AF39" i="11" s="1"/>
  <c r="AG39" i="11" s="1"/>
  <c r="AH39" i="11" s="1"/>
  <c r="AI39" i="11" s="1"/>
  <c r="AJ39" i="11" s="1"/>
  <c r="AK39" i="11" s="1"/>
  <c r="AL39" i="11" s="1"/>
  <c r="C11" i="11"/>
  <c r="C3" i="11"/>
  <c r="AN20" i="10"/>
  <c r="AL64" i="11" s="1"/>
  <c r="AM20" i="10"/>
  <c r="AK64" i="11" s="1"/>
  <c r="AL20" i="10"/>
  <c r="AJ64" i="11" s="1"/>
  <c r="AK20" i="10"/>
  <c r="AI64" i="11" s="1"/>
  <c r="AJ20" i="10"/>
  <c r="AH64" i="11" s="1"/>
  <c r="AI20" i="10"/>
  <c r="AG64" i="11" s="1"/>
  <c r="AH20" i="10"/>
  <c r="AF64" i="11" s="1"/>
  <c r="AG20" i="10"/>
  <c r="AE64" i="11" s="1"/>
  <c r="AF20" i="10"/>
  <c r="AD64" i="11" s="1"/>
  <c r="AE20" i="10"/>
  <c r="AC64" i="11" s="1"/>
  <c r="AD20" i="10"/>
  <c r="AB64" i="11" s="1"/>
  <c r="AC20" i="10"/>
  <c r="AA20" i="10"/>
  <c r="Z64" i="11" s="1"/>
  <c r="Z20" i="10"/>
  <c r="Y64" i="11" s="1"/>
  <c r="Y20" i="10"/>
  <c r="X20" i="10"/>
  <c r="W20" i="10"/>
  <c r="V20" i="10"/>
  <c r="U20" i="10"/>
  <c r="T20" i="10"/>
  <c r="S20" i="10"/>
  <c r="R20" i="10"/>
  <c r="Q20" i="10"/>
  <c r="P20" i="10"/>
  <c r="N20" i="10"/>
  <c r="M20" i="10"/>
  <c r="L20" i="10"/>
  <c r="K20" i="10"/>
  <c r="J20" i="10"/>
  <c r="I20" i="10"/>
  <c r="H20" i="10"/>
  <c r="G20" i="10"/>
  <c r="F20" i="10"/>
  <c r="E20" i="10"/>
  <c r="D20" i="10"/>
  <c r="C20" i="10"/>
  <c r="O20" i="10" s="1"/>
  <c r="AN19" i="10"/>
  <c r="AM19" i="10"/>
  <c r="AL19" i="10"/>
  <c r="AK19" i="10"/>
  <c r="AJ19" i="10"/>
  <c r="AI19" i="10"/>
  <c r="AH19" i="10"/>
  <c r="AG19" i="10"/>
  <c r="AF19" i="10"/>
  <c r="AE19" i="10"/>
  <c r="AD19" i="10"/>
  <c r="AC19" i="10"/>
  <c r="AO19" i="10" s="1"/>
  <c r="AA19" i="10"/>
  <c r="Z19" i="10"/>
  <c r="Y19" i="10"/>
  <c r="X19" i="10"/>
  <c r="W19" i="10"/>
  <c r="V19" i="10"/>
  <c r="U19" i="10"/>
  <c r="T19" i="10"/>
  <c r="S19" i="10"/>
  <c r="R19" i="10"/>
  <c r="Q19" i="10"/>
  <c r="P19" i="10"/>
  <c r="AB19" i="10" s="1"/>
  <c r="N19" i="10"/>
  <c r="M19" i="10"/>
  <c r="L19" i="10"/>
  <c r="K19" i="10"/>
  <c r="J19" i="10"/>
  <c r="I19" i="10"/>
  <c r="H19" i="10"/>
  <c r="G19" i="10"/>
  <c r="F19" i="10"/>
  <c r="E19" i="10"/>
  <c r="D19" i="10"/>
  <c r="C19" i="10"/>
  <c r="O19" i="10" s="1"/>
  <c r="AN18" i="10"/>
  <c r="AM18" i="10"/>
  <c r="AL18" i="10"/>
  <c r="AK18" i="10"/>
  <c r="AJ18" i="10"/>
  <c r="AI18" i="10"/>
  <c r="AH18" i="10"/>
  <c r="AG18" i="10"/>
  <c r="AF18" i="10"/>
  <c r="AE18" i="10"/>
  <c r="AD18" i="10"/>
  <c r="AC18" i="10"/>
  <c r="AO18" i="10" s="1"/>
  <c r="AA18" i="10"/>
  <c r="Z18" i="10"/>
  <c r="Y18" i="10"/>
  <c r="X18" i="10"/>
  <c r="W18" i="10"/>
  <c r="V18" i="10"/>
  <c r="U18" i="10"/>
  <c r="T18" i="10"/>
  <c r="S18" i="10"/>
  <c r="R18" i="10"/>
  <c r="Q18" i="10"/>
  <c r="P18" i="10"/>
  <c r="AB18" i="10" s="1"/>
  <c r="N18" i="10"/>
  <c r="M18" i="10"/>
  <c r="L18" i="10"/>
  <c r="K18" i="10"/>
  <c r="J18" i="10"/>
  <c r="I18" i="10"/>
  <c r="H18" i="10"/>
  <c r="G18" i="10"/>
  <c r="F18" i="10"/>
  <c r="E18" i="10"/>
  <c r="D18" i="10"/>
  <c r="C18" i="10"/>
  <c r="O18" i="10" s="1"/>
  <c r="AN17" i="10"/>
  <c r="AM17" i="10"/>
  <c r="AL17" i="10"/>
  <c r="AK17" i="10"/>
  <c r="AJ17" i="10"/>
  <c r="AI17" i="10"/>
  <c r="AH17" i="10"/>
  <c r="AG17" i="10"/>
  <c r="AF17" i="10"/>
  <c r="AE17" i="10"/>
  <c r="AD17" i="10"/>
  <c r="AC17" i="10"/>
  <c r="AO17" i="10" s="1"/>
  <c r="AA17" i="10"/>
  <c r="Z17" i="10"/>
  <c r="Y17" i="10"/>
  <c r="X17" i="10"/>
  <c r="W17" i="10"/>
  <c r="V17" i="10"/>
  <c r="U17" i="10"/>
  <c r="T17" i="10"/>
  <c r="S17" i="10"/>
  <c r="R17" i="10"/>
  <c r="Q17" i="10"/>
  <c r="P17" i="10"/>
  <c r="AB17" i="10" s="1"/>
  <c r="N17" i="10"/>
  <c r="M17" i="10"/>
  <c r="L17" i="10"/>
  <c r="K17" i="10"/>
  <c r="J17" i="10"/>
  <c r="I17" i="10"/>
  <c r="H17" i="10"/>
  <c r="G17" i="10"/>
  <c r="F17" i="10"/>
  <c r="E17" i="10"/>
  <c r="D17" i="10"/>
  <c r="C17" i="10"/>
  <c r="O17" i="10" s="1"/>
  <c r="AN16" i="10"/>
  <c r="AM16" i="10"/>
  <c r="AL16" i="10"/>
  <c r="AK16" i="10"/>
  <c r="AJ16" i="10"/>
  <c r="AI16" i="10"/>
  <c r="AH16" i="10"/>
  <c r="AG16" i="10"/>
  <c r="AF16" i="10"/>
  <c r="AE16" i="10"/>
  <c r="AD16" i="10"/>
  <c r="AC16" i="10"/>
  <c r="AO16" i="10" s="1"/>
  <c r="AA16" i="10"/>
  <c r="Z16" i="10"/>
  <c r="Y16" i="10"/>
  <c r="X16" i="10"/>
  <c r="W16" i="10"/>
  <c r="V16" i="10"/>
  <c r="U16" i="10"/>
  <c r="T16" i="10"/>
  <c r="S16" i="10"/>
  <c r="R16" i="10"/>
  <c r="Q16" i="10"/>
  <c r="P16" i="10"/>
  <c r="AB16" i="10" s="1"/>
  <c r="N16" i="10"/>
  <c r="M16" i="10"/>
  <c r="L16" i="10"/>
  <c r="K16" i="10"/>
  <c r="J16" i="10"/>
  <c r="I16" i="10"/>
  <c r="H16" i="10"/>
  <c r="G16" i="10"/>
  <c r="F16" i="10"/>
  <c r="E16" i="10"/>
  <c r="D16" i="10"/>
  <c r="C16" i="10"/>
  <c r="O16" i="10" s="1"/>
  <c r="A26" i="9"/>
  <c r="A25" i="9"/>
  <c r="A24" i="9"/>
  <c r="A23" i="9"/>
  <c r="A22" i="9"/>
  <c r="A21" i="9"/>
  <c r="A20" i="9"/>
  <c r="A19" i="9"/>
  <c r="A15" i="9"/>
  <c r="A14" i="9"/>
  <c r="A13" i="9"/>
  <c r="A12" i="9"/>
  <c r="A11" i="9"/>
  <c r="A10" i="9"/>
  <c r="A9" i="9"/>
  <c r="A8" i="9"/>
  <c r="C4" i="9"/>
  <c r="AN39" i="8"/>
  <c r="AN34" i="8"/>
  <c r="AN29" i="8"/>
  <c r="AN24" i="8"/>
  <c r="AN19" i="8"/>
  <c r="E12" i="8"/>
  <c r="D12" i="8"/>
  <c r="C12" i="8"/>
  <c r="B12" i="8"/>
  <c r="A12" i="8"/>
  <c r="E11" i="8"/>
  <c r="D11" i="8"/>
  <c r="C11" i="8"/>
  <c r="B11" i="8"/>
  <c r="A11" i="8"/>
  <c r="E10" i="8"/>
  <c r="D10" i="8"/>
  <c r="C10" i="8"/>
  <c r="B10" i="8"/>
  <c r="A10" i="8"/>
  <c r="E9" i="8"/>
  <c r="D9" i="8"/>
  <c r="C9" i="8"/>
  <c r="B9" i="8"/>
  <c r="A9" i="8"/>
  <c r="E8" i="8"/>
  <c r="D8" i="8"/>
  <c r="C8" i="8"/>
  <c r="B8" i="8"/>
  <c r="A8" i="8"/>
  <c r="C4" i="8"/>
  <c r="D4" i="8" s="1"/>
  <c r="E4" i="8" s="1"/>
  <c r="F4" i="8" s="1"/>
  <c r="G4" i="8" s="1"/>
  <c r="H4" i="8" s="1"/>
  <c r="I4" i="8" s="1"/>
  <c r="J4" i="8" s="1"/>
  <c r="K4" i="8" s="1"/>
  <c r="L4" i="8" s="1"/>
  <c r="M4" i="8" s="1"/>
  <c r="N4" i="8" s="1"/>
  <c r="O4" i="8" s="1"/>
  <c r="P4" i="8" s="1"/>
  <c r="Q4" i="8" s="1"/>
  <c r="R4" i="8" s="1"/>
  <c r="S4" i="8" s="1"/>
  <c r="T4" i="8" s="1"/>
  <c r="U4" i="8" s="1"/>
  <c r="V4" i="8" s="1"/>
  <c r="W4" i="8" s="1"/>
  <c r="X4" i="8" s="1"/>
  <c r="Y4" i="8" s="1"/>
  <c r="Z4" i="8" s="1"/>
  <c r="AA4" i="8" s="1"/>
  <c r="AB4" i="8" s="1"/>
  <c r="AC4" i="8" s="1"/>
  <c r="AD4" i="8" s="1"/>
  <c r="AE4" i="8" s="1"/>
  <c r="AF4" i="8" s="1"/>
  <c r="AG4" i="8" s="1"/>
  <c r="AH4" i="8" s="1"/>
  <c r="AI4" i="8" s="1"/>
  <c r="AJ4" i="8" s="1"/>
  <c r="AK4" i="8" s="1"/>
  <c r="AL4" i="8" s="1"/>
  <c r="AH41" i="7"/>
  <c r="AG41" i="7"/>
  <c r="AF41" i="7"/>
  <c r="AE41" i="7"/>
  <c r="AD41" i="7"/>
  <c r="AC41" i="7"/>
  <c r="AB41" i="7"/>
  <c r="AA41" i="7"/>
  <c r="Z41" i="7"/>
  <c r="Y41" i="7"/>
  <c r="X41" i="7"/>
  <c r="W41" i="7"/>
  <c r="V41" i="7"/>
  <c r="U41" i="7"/>
  <c r="T41" i="7"/>
  <c r="S41" i="7"/>
  <c r="R41" i="7"/>
  <c r="Q41" i="7"/>
  <c r="P41" i="7"/>
  <c r="O41" i="7"/>
  <c r="N41" i="7"/>
  <c r="M41" i="7"/>
  <c r="L41" i="7"/>
  <c r="K41" i="7"/>
  <c r="J41" i="7"/>
  <c r="I41" i="7"/>
  <c r="H41" i="7"/>
  <c r="G41" i="7"/>
  <c r="F41" i="7"/>
  <c r="E41" i="7"/>
  <c r="D41" i="7"/>
  <c r="C41" i="7"/>
  <c r="AL40" i="7"/>
  <c r="AK40" i="7"/>
  <c r="AJ40" i="7"/>
  <c r="AI40" i="7"/>
  <c r="AH40" i="7"/>
  <c r="AG40" i="7"/>
  <c r="AF40" i="7"/>
  <c r="AE40" i="7"/>
  <c r="AD40" i="7"/>
  <c r="AC40" i="7"/>
  <c r="AB40" i="7"/>
  <c r="AA40" i="7"/>
  <c r="Z40" i="7"/>
  <c r="Y40" i="7"/>
  <c r="X40" i="7"/>
  <c r="W40" i="7"/>
  <c r="V40" i="7"/>
  <c r="U40" i="7"/>
  <c r="T40" i="7"/>
  <c r="S40" i="7"/>
  <c r="R40" i="7"/>
  <c r="Q40" i="7"/>
  <c r="P40" i="7"/>
  <c r="O40" i="7"/>
  <c r="N40" i="7"/>
  <c r="M40" i="7"/>
  <c r="L40" i="7"/>
  <c r="K40" i="7"/>
  <c r="J40" i="7"/>
  <c r="I40" i="7"/>
  <c r="H40" i="7"/>
  <c r="G40" i="7"/>
  <c r="F40" i="7"/>
  <c r="E40" i="7"/>
  <c r="D40" i="7"/>
  <c r="C40" i="7"/>
  <c r="AN40" i="7" s="1"/>
  <c r="AL39" i="7"/>
  <c r="AK39" i="7"/>
  <c r="AJ39" i="7"/>
  <c r="AI39" i="7"/>
  <c r="AH39" i="7"/>
  <c r="AG39" i="7"/>
  <c r="AF39" i="7"/>
  <c r="AE39" i="7"/>
  <c r="AD39" i="7"/>
  <c r="AC39" i="7"/>
  <c r="AB39" i="7"/>
  <c r="AA39" i="7"/>
  <c r="Z39" i="7"/>
  <c r="Y39" i="7"/>
  <c r="X39" i="7"/>
  <c r="W39" i="7"/>
  <c r="V39" i="7"/>
  <c r="U39" i="7"/>
  <c r="T39" i="7"/>
  <c r="S39" i="7"/>
  <c r="R39" i="7"/>
  <c r="Q39" i="7"/>
  <c r="P39" i="7"/>
  <c r="O39" i="7"/>
  <c r="N39" i="7"/>
  <c r="M39" i="7"/>
  <c r="L39" i="7"/>
  <c r="K39" i="7"/>
  <c r="J39" i="7"/>
  <c r="I39" i="7"/>
  <c r="H39" i="7"/>
  <c r="G39" i="7"/>
  <c r="F39" i="7"/>
  <c r="E39" i="7"/>
  <c r="D39" i="7"/>
  <c r="C39" i="7"/>
  <c r="AN39" i="7" s="1"/>
  <c r="AL38" i="7"/>
  <c r="AK38" i="7"/>
  <c r="AJ38" i="7"/>
  <c r="AI38" i="7"/>
  <c r="AH38" i="7"/>
  <c r="AG38" i="7"/>
  <c r="AF38" i="7"/>
  <c r="AE38" i="7"/>
  <c r="AD38" i="7"/>
  <c r="AC38" i="7"/>
  <c r="AB38" i="7"/>
  <c r="AA38" i="7"/>
  <c r="Z38" i="7"/>
  <c r="Y38" i="7"/>
  <c r="X38" i="7"/>
  <c r="W38" i="7"/>
  <c r="V38" i="7"/>
  <c r="U38" i="7"/>
  <c r="T38" i="7"/>
  <c r="S38" i="7"/>
  <c r="R38" i="7"/>
  <c r="Q38" i="7"/>
  <c r="P38" i="7"/>
  <c r="O38" i="7"/>
  <c r="N38" i="7"/>
  <c r="M38" i="7"/>
  <c r="L38" i="7"/>
  <c r="K38" i="7"/>
  <c r="J38" i="7"/>
  <c r="I38" i="7"/>
  <c r="H38" i="7"/>
  <c r="G38" i="7"/>
  <c r="F38" i="7"/>
  <c r="E38" i="7"/>
  <c r="D38" i="7"/>
  <c r="C38" i="7"/>
  <c r="AN38" i="7" s="1"/>
  <c r="AL37" i="7"/>
  <c r="AK37" i="7"/>
  <c r="AJ37" i="7"/>
  <c r="AI37" i="7"/>
  <c r="AH37" i="7"/>
  <c r="AG37" i="7"/>
  <c r="AF37" i="7"/>
  <c r="AE37" i="7"/>
  <c r="AD37" i="7"/>
  <c r="AC37" i="7"/>
  <c r="AB37" i="7"/>
  <c r="AA37" i="7"/>
  <c r="Z37" i="7"/>
  <c r="Y37" i="7"/>
  <c r="X37" i="7"/>
  <c r="W37" i="7"/>
  <c r="V37" i="7"/>
  <c r="U37" i="7"/>
  <c r="T37" i="7"/>
  <c r="S37" i="7"/>
  <c r="R37" i="7"/>
  <c r="Q37" i="7"/>
  <c r="P37" i="7"/>
  <c r="O37" i="7"/>
  <c r="N37" i="7"/>
  <c r="M37" i="7"/>
  <c r="L37" i="7"/>
  <c r="K37" i="7"/>
  <c r="J37" i="7"/>
  <c r="I37" i="7"/>
  <c r="H37" i="7"/>
  <c r="G37" i="7"/>
  <c r="F37" i="7"/>
  <c r="E37" i="7"/>
  <c r="D37" i="7"/>
  <c r="C37" i="7"/>
  <c r="AN37" i="7" s="1"/>
  <c r="AL36" i="7"/>
  <c r="AK36" i="7"/>
  <c r="AJ36" i="7"/>
  <c r="AI36" i="7"/>
  <c r="AH36" i="7"/>
  <c r="AG36" i="7"/>
  <c r="AF36" i="7"/>
  <c r="AE36" i="7"/>
  <c r="AD36" i="7"/>
  <c r="AC36" i="7"/>
  <c r="AB36" i="7"/>
  <c r="AA36" i="7"/>
  <c r="Z36" i="7"/>
  <c r="Y36" i="7"/>
  <c r="X36" i="7"/>
  <c r="W36" i="7"/>
  <c r="V36" i="7"/>
  <c r="U36" i="7"/>
  <c r="T36" i="7"/>
  <c r="S36" i="7"/>
  <c r="R36" i="7"/>
  <c r="Q36" i="7"/>
  <c r="P36" i="7"/>
  <c r="O36" i="7"/>
  <c r="N36" i="7"/>
  <c r="M36" i="7"/>
  <c r="L36" i="7"/>
  <c r="K36" i="7"/>
  <c r="J36" i="7"/>
  <c r="I36" i="7"/>
  <c r="H36" i="7"/>
  <c r="G36" i="7"/>
  <c r="F36" i="7"/>
  <c r="E36" i="7"/>
  <c r="D36" i="7"/>
  <c r="C36" i="7"/>
  <c r="AN36" i="7" s="1"/>
  <c r="AL35" i="7"/>
  <c r="AK35" i="7"/>
  <c r="AJ35" i="7"/>
  <c r="AI35" i="7"/>
  <c r="AH35" i="7"/>
  <c r="AG35" i="7"/>
  <c r="AF35" i="7"/>
  <c r="AE35" i="7"/>
  <c r="AD35" i="7"/>
  <c r="AC35" i="7"/>
  <c r="AB35" i="7"/>
  <c r="AA35" i="7"/>
  <c r="Z35" i="7"/>
  <c r="Y35" i="7"/>
  <c r="X35" i="7"/>
  <c r="W35" i="7"/>
  <c r="V35" i="7"/>
  <c r="U35" i="7"/>
  <c r="T35" i="7"/>
  <c r="S35" i="7"/>
  <c r="R35" i="7"/>
  <c r="Q35" i="7"/>
  <c r="P35" i="7"/>
  <c r="O35" i="7"/>
  <c r="N35" i="7"/>
  <c r="M35" i="7"/>
  <c r="L35" i="7"/>
  <c r="K35" i="7"/>
  <c r="J35" i="7"/>
  <c r="I35" i="7"/>
  <c r="H35" i="7"/>
  <c r="G35" i="7"/>
  <c r="F35" i="7"/>
  <c r="E35" i="7"/>
  <c r="D35" i="7"/>
  <c r="C35" i="7"/>
  <c r="AN35" i="7" s="1"/>
  <c r="AL34" i="7"/>
  <c r="AK34" i="7"/>
  <c r="AJ34" i="7"/>
  <c r="AI34" i="7"/>
  <c r="AH34" i="7"/>
  <c r="AG34" i="7"/>
  <c r="AF34" i="7"/>
  <c r="AE34" i="7"/>
  <c r="AD34" i="7"/>
  <c r="AC34" i="7"/>
  <c r="AB34" i="7"/>
  <c r="AA34" i="7"/>
  <c r="Z34" i="7"/>
  <c r="Y34" i="7"/>
  <c r="X34" i="7"/>
  <c r="W34" i="7"/>
  <c r="V34" i="7"/>
  <c r="U34" i="7"/>
  <c r="T34" i="7"/>
  <c r="S34" i="7"/>
  <c r="R34" i="7"/>
  <c r="Q34" i="7"/>
  <c r="P34" i="7"/>
  <c r="O34" i="7"/>
  <c r="N34" i="7"/>
  <c r="M34" i="7"/>
  <c r="L34" i="7"/>
  <c r="K34" i="7"/>
  <c r="J34" i="7"/>
  <c r="I34" i="7"/>
  <c r="H34" i="7"/>
  <c r="G34" i="7"/>
  <c r="F34" i="7"/>
  <c r="E34" i="7"/>
  <c r="D34" i="7"/>
  <c r="C34" i="7"/>
  <c r="AN34" i="7" s="1"/>
  <c r="AL33" i="7"/>
  <c r="AK33" i="7"/>
  <c r="AJ33" i="7"/>
  <c r="AI33" i="7"/>
  <c r="AH33" i="7"/>
  <c r="AG33" i="7"/>
  <c r="AF33" i="7"/>
  <c r="AE33" i="7"/>
  <c r="AD33" i="7"/>
  <c r="AC33" i="7"/>
  <c r="AB33" i="7"/>
  <c r="AA33" i="7"/>
  <c r="Z33" i="7"/>
  <c r="Y33" i="7"/>
  <c r="X33" i="7"/>
  <c r="W33" i="7"/>
  <c r="V33" i="7"/>
  <c r="U33" i="7"/>
  <c r="T33" i="7"/>
  <c r="S33" i="7"/>
  <c r="R33" i="7"/>
  <c r="Q33" i="7"/>
  <c r="P33" i="7"/>
  <c r="O33" i="7"/>
  <c r="N33" i="7"/>
  <c r="M33" i="7"/>
  <c r="L33" i="7"/>
  <c r="K33" i="7"/>
  <c r="J33" i="7"/>
  <c r="I33" i="7"/>
  <c r="H33" i="7"/>
  <c r="G33" i="7"/>
  <c r="F33" i="7"/>
  <c r="E33" i="7"/>
  <c r="D33" i="7"/>
  <c r="C33" i="7"/>
  <c r="AN33" i="7" s="1"/>
  <c r="AL32" i="7"/>
  <c r="AK32" i="7"/>
  <c r="AJ32" i="7"/>
  <c r="AI32" i="7"/>
  <c r="AH32" i="7"/>
  <c r="AG32" i="7"/>
  <c r="AF32" i="7"/>
  <c r="AE32" i="7"/>
  <c r="AD32" i="7"/>
  <c r="AC32" i="7"/>
  <c r="AB32" i="7"/>
  <c r="AA32" i="7"/>
  <c r="Z32" i="7"/>
  <c r="Y32" i="7"/>
  <c r="X32" i="7"/>
  <c r="W32" i="7"/>
  <c r="V32" i="7"/>
  <c r="U32" i="7"/>
  <c r="T32" i="7"/>
  <c r="S32" i="7"/>
  <c r="R32" i="7"/>
  <c r="Q32" i="7"/>
  <c r="P32" i="7"/>
  <c r="O32" i="7"/>
  <c r="N32" i="7"/>
  <c r="M32" i="7"/>
  <c r="L32" i="7"/>
  <c r="K32" i="7"/>
  <c r="J32" i="7"/>
  <c r="I32" i="7"/>
  <c r="H32" i="7"/>
  <c r="G32" i="7"/>
  <c r="F32" i="7"/>
  <c r="E32" i="7"/>
  <c r="D32" i="7"/>
  <c r="C32" i="7"/>
  <c r="AN32" i="7" s="1"/>
  <c r="AL31" i="7"/>
  <c r="AK31" i="7"/>
  <c r="AJ31" i="7"/>
  <c r="AI31" i="7"/>
  <c r="AH31" i="7"/>
  <c r="AG31" i="7"/>
  <c r="AF31" i="7"/>
  <c r="AE31" i="7"/>
  <c r="AD31" i="7"/>
  <c r="AC31" i="7"/>
  <c r="AB31" i="7"/>
  <c r="AA31" i="7"/>
  <c r="Z31" i="7"/>
  <c r="Y31" i="7"/>
  <c r="X31" i="7"/>
  <c r="W31" i="7"/>
  <c r="V31" i="7"/>
  <c r="U31" i="7"/>
  <c r="T31" i="7"/>
  <c r="S31" i="7"/>
  <c r="R31" i="7"/>
  <c r="Q31" i="7"/>
  <c r="P31" i="7"/>
  <c r="O31" i="7"/>
  <c r="N31" i="7"/>
  <c r="M31" i="7"/>
  <c r="L31" i="7"/>
  <c r="K31" i="7"/>
  <c r="J31" i="7"/>
  <c r="I31" i="7"/>
  <c r="H31" i="7"/>
  <c r="G31" i="7"/>
  <c r="F31" i="7"/>
  <c r="E31" i="7"/>
  <c r="D31" i="7"/>
  <c r="C31" i="7"/>
  <c r="AN31" i="7" s="1"/>
  <c r="AL30" i="7"/>
  <c r="AK30" i="7"/>
  <c r="AJ30" i="7"/>
  <c r="AI30" i="7"/>
  <c r="AH30" i="7"/>
  <c r="AG30" i="7"/>
  <c r="AF30" i="7"/>
  <c r="AE30" i="7"/>
  <c r="AD30" i="7"/>
  <c r="AC30" i="7"/>
  <c r="AB30" i="7"/>
  <c r="AA30" i="7"/>
  <c r="Z30" i="7"/>
  <c r="Y30" i="7"/>
  <c r="X30" i="7"/>
  <c r="W30" i="7"/>
  <c r="V30" i="7"/>
  <c r="U30" i="7"/>
  <c r="T30" i="7"/>
  <c r="S30" i="7"/>
  <c r="R30" i="7"/>
  <c r="Q30" i="7"/>
  <c r="P30" i="7"/>
  <c r="O30" i="7"/>
  <c r="N30" i="7"/>
  <c r="M30" i="7"/>
  <c r="L30" i="7"/>
  <c r="K30" i="7"/>
  <c r="J30" i="7"/>
  <c r="I30" i="7"/>
  <c r="H30" i="7"/>
  <c r="G30" i="7"/>
  <c r="F30" i="7"/>
  <c r="E30" i="7"/>
  <c r="D30" i="7"/>
  <c r="C30" i="7"/>
  <c r="AN30" i="7" s="1"/>
  <c r="AL29" i="7"/>
  <c r="AK29" i="7"/>
  <c r="AJ29" i="7"/>
  <c r="AI29" i="7"/>
  <c r="AH29" i="7"/>
  <c r="AG29" i="7"/>
  <c r="AF29" i="7"/>
  <c r="AE29" i="7"/>
  <c r="AD29" i="7"/>
  <c r="AC29" i="7"/>
  <c r="AB29" i="7"/>
  <c r="AA29" i="7"/>
  <c r="Z29" i="7"/>
  <c r="Y29" i="7"/>
  <c r="X29" i="7"/>
  <c r="W29" i="7"/>
  <c r="V29" i="7"/>
  <c r="U29" i="7"/>
  <c r="T29" i="7"/>
  <c r="S29" i="7"/>
  <c r="R29" i="7"/>
  <c r="Q29" i="7"/>
  <c r="P29" i="7"/>
  <c r="O29" i="7"/>
  <c r="N29" i="7"/>
  <c r="M29" i="7"/>
  <c r="L29" i="7"/>
  <c r="K29" i="7"/>
  <c r="J29" i="7"/>
  <c r="I29" i="7"/>
  <c r="H29" i="7"/>
  <c r="G29" i="7"/>
  <c r="F29" i="7"/>
  <c r="E29" i="7"/>
  <c r="D29" i="7"/>
  <c r="C29" i="7"/>
  <c r="AN29" i="7" s="1"/>
  <c r="AL25" i="7"/>
  <c r="AK25" i="7"/>
  <c r="AJ25" i="7"/>
  <c r="AI25" i="7"/>
  <c r="AH25" i="7"/>
  <c r="AG25" i="7"/>
  <c r="AF25" i="7"/>
  <c r="AE25" i="7"/>
  <c r="AD25" i="7"/>
  <c r="AC25" i="7"/>
  <c r="AB25" i="7"/>
  <c r="AA25" i="7"/>
  <c r="Z25" i="7"/>
  <c r="Y25" i="7"/>
  <c r="X25" i="7"/>
  <c r="W25" i="7"/>
  <c r="V25" i="7"/>
  <c r="U25" i="7"/>
  <c r="T25" i="7"/>
  <c r="S25" i="7"/>
  <c r="R25" i="7"/>
  <c r="Q25" i="7"/>
  <c r="P25" i="7"/>
  <c r="O25" i="7"/>
  <c r="N25" i="7"/>
  <c r="M25" i="7"/>
  <c r="L25" i="7"/>
  <c r="K25" i="7"/>
  <c r="J25" i="7"/>
  <c r="I25" i="7"/>
  <c r="H25" i="7"/>
  <c r="G25" i="7"/>
  <c r="F25" i="7"/>
  <c r="E25" i="7"/>
  <c r="D25" i="7"/>
  <c r="C25" i="7"/>
  <c r="AL24" i="7"/>
  <c r="AK24" i="7"/>
  <c r="AJ24" i="7"/>
  <c r="AI24" i="7"/>
  <c r="AH24" i="7"/>
  <c r="AG24" i="7"/>
  <c r="AF24" i="7"/>
  <c r="AE24" i="7"/>
  <c r="AD24" i="7"/>
  <c r="AC24" i="7"/>
  <c r="AB24" i="7"/>
  <c r="AA24" i="7"/>
  <c r="Z24" i="7"/>
  <c r="Y24" i="7"/>
  <c r="X24" i="7"/>
  <c r="W24" i="7"/>
  <c r="V24" i="7"/>
  <c r="U24" i="7"/>
  <c r="T24" i="7"/>
  <c r="S24" i="7"/>
  <c r="R24" i="7"/>
  <c r="Q24" i="7"/>
  <c r="P24" i="7"/>
  <c r="O24" i="7"/>
  <c r="N24" i="7"/>
  <c r="M24" i="7"/>
  <c r="L24" i="7"/>
  <c r="K24" i="7"/>
  <c r="J24" i="7"/>
  <c r="I24" i="7"/>
  <c r="H24" i="7"/>
  <c r="G24" i="7"/>
  <c r="F24" i="7"/>
  <c r="E24" i="7"/>
  <c r="D24" i="7"/>
  <c r="C24" i="7"/>
  <c r="AL23" i="7"/>
  <c r="AK23" i="7"/>
  <c r="AJ23" i="7"/>
  <c r="AI23" i="7"/>
  <c r="AH23" i="7"/>
  <c r="AG23" i="7"/>
  <c r="AF23" i="7"/>
  <c r="AE23" i="7"/>
  <c r="AD23" i="7"/>
  <c r="AC23" i="7"/>
  <c r="AB23" i="7"/>
  <c r="AA23" i="7"/>
  <c r="Z23" i="7"/>
  <c r="Y23" i="7"/>
  <c r="X23" i="7"/>
  <c r="W23" i="7"/>
  <c r="V23" i="7"/>
  <c r="U23" i="7"/>
  <c r="T23" i="7"/>
  <c r="S23" i="7"/>
  <c r="R23" i="7"/>
  <c r="Q23" i="7"/>
  <c r="P23" i="7"/>
  <c r="O23" i="7"/>
  <c r="N23" i="7"/>
  <c r="M23" i="7"/>
  <c r="L23" i="7"/>
  <c r="K23" i="7"/>
  <c r="J23" i="7"/>
  <c r="I23" i="7"/>
  <c r="H23" i="7"/>
  <c r="G23" i="7"/>
  <c r="F23" i="7"/>
  <c r="E23" i="7"/>
  <c r="D23" i="7"/>
  <c r="C23" i="7"/>
  <c r="AL22" i="7"/>
  <c r="AK22" i="7"/>
  <c r="AJ22" i="7"/>
  <c r="AI22" i="7"/>
  <c r="AH22" i="7"/>
  <c r="AG22" i="7"/>
  <c r="AF22" i="7"/>
  <c r="AE22" i="7"/>
  <c r="AD22" i="7"/>
  <c r="AC22" i="7"/>
  <c r="AB22" i="7"/>
  <c r="AA22" i="7"/>
  <c r="Z22" i="7"/>
  <c r="Y22" i="7"/>
  <c r="X22" i="7"/>
  <c r="W22" i="7"/>
  <c r="V22" i="7"/>
  <c r="U22" i="7"/>
  <c r="T22" i="7"/>
  <c r="S22" i="7"/>
  <c r="R22" i="7"/>
  <c r="Q22" i="7"/>
  <c r="P22" i="7"/>
  <c r="O22" i="7"/>
  <c r="N22" i="7"/>
  <c r="M22" i="7"/>
  <c r="L22" i="7"/>
  <c r="K22" i="7"/>
  <c r="J22" i="7"/>
  <c r="I22" i="7"/>
  <c r="H22" i="7"/>
  <c r="G22" i="7"/>
  <c r="F22" i="7"/>
  <c r="E22" i="7"/>
  <c r="D22" i="7"/>
  <c r="C22" i="7"/>
  <c r="AL21" i="7"/>
  <c r="AK21" i="7"/>
  <c r="AJ21" i="7"/>
  <c r="AI21" i="7"/>
  <c r="AH21" i="7"/>
  <c r="AG21" i="7"/>
  <c r="AF21" i="7"/>
  <c r="AE21" i="7"/>
  <c r="AD21" i="7"/>
  <c r="AC21" i="7"/>
  <c r="AB21" i="7"/>
  <c r="AA21" i="7"/>
  <c r="Z21" i="7"/>
  <c r="Y21" i="7"/>
  <c r="X21" i="7"/>
  <c r="W21" i="7"/>
  <c r="V21" i="7"/>
  <c r="U21" i="7"/>
  <c r="T21" i="7"/>
  <c r="S21" i="7"/>
  <c r="R21" i="7"/>
  <c r="Q21" i="7"/>
  <c r="P21" i="7"/>
  <c r="O21" i="7"/>
  <c r="N21" i="7"/>
  <c r="M21" i="7"/>
  <c r="L21" i="7"/>
  <c r="K21" i="7"/>
  <c r="J21" i="7"/>
  <c r="I21" i="7"/>
  <c r="H21" i="7"/>
  <c r="G21" i="7"/>
  <c r="F21" i="7"/>
  <c r="E21" i="7"/>
  <c r="D21" i="7"/>
  <c r="C21" i="7"/>
  <c r="AL20" i="7"/>
  <c r="AK20" i="7"/>
  <c r="AJ20" i="7"/>
  <c r="AI20" i="7"/>
  <c r="AH20" i="7"/>
  <c r="AG20" i="7"/>
  <c r="AF20" i="7"/>
  <c r="AE20" i="7"/>
  <c r="AD20" i="7"/>
  <c r="AC20" i="7"/>
  <c r="AB20" i="7"/>
  <c r="AA20" i="7"/>
  <c r="Z20" i="7"/>
  <c r="Y20" i="7"/>
  <c r="X20" i="7"/>
  <c r="W20" i="7"/>
  <c r="V20" i="7"/>
  <c r="U20" i="7"/>
  <c r="T20" i="7"/>
  <c r="S20" i="7"/>
  <c r="R20" i="7"/>
  <c r="Q20" i="7"/>
  <c r="P20" i="7"/>
  <c r="O20" i="7"/>
  <c r="N20" i="7"/>
  <c r="M20" i="7"/>
  <c r="L20" i="7"/>
  <c r="K20" i="7"/>
  <c r="J20" i="7"/>
  <c r="I20" i="7"/>
  <c r="H20" i="7"/>
  <c r="G20" i="7"/>
  <c r="F20" i="7"/>
  <c r="E20" i="7"/>
  <c r="D20" i="7"/>
  <c r="C20" i="7"/>
  <c r="AN20" i="7" s="1"/>
  <c r="AL19" i="7"/>
  <c r="AK19" i="7"/>
  <c r="AJ19" i="7"/>
  <c r="AI19" i="7"/>
  <c r="AH19" i="7"/>
  <c r="AG19" i="7"/>
  <c r="AF19" i="7"/>
  <c r="AE19" i="7"/>
  <c r="AD19" i="7"/>
  <c r="AC19" i="7"/>
  <c r="AB19" i="7"/>
  <c r="AA19" i="7"/>
  <c r="Z19" i="7"/>
  <c r="Y19" i="7"/>
  <c r="X19" i="7"/>
  <c r="W19" i="7"/>
  <c r="V19" i="7"/>
  <c r="U19" i="7"/>
  <c r="T19" i="7"/>
  <c r="S19" i="7"/>
  <c r="R19" i="7"/>
  <c r="Q19" i="7"/>
  <c r="P19" i="7"/>
  <c r="O19" i="7"/>
  <c r="N19" i="7"/>
  <c r="M19" i="7"/>
  <c r="L19" i="7"/>
  <c r="K19" i="7"/>
  <c r="J19" i="7"/>
  <c r="I19" i="7"/>
  <c r="H19" i="7"/>
  <c r="G19" i="7"/>
  <c r="F19" i="7"/>
  <c r="E19" i="7"/>
  <c r="D19" i="7"/>
  <c r="C19" i="7"/>
  <c r="AN19" i="7" s="1"/>
  <c r="AL18" i="7"/>
  <c r="AK18" i="7"/>
  <c r="AJ18" i="7"/>
  <c r="AI18" i="7"/>
  <c r="AH18" i="7"/>
  <c r="AG18" i="7"/>
  <c r="AF18" i="7"/>
  <c r="AE18" i="7"/>
  <c r="AD18" i="7"/>
  <c r="AC18" i="7"/>
  <c r="AB18" i="7"/>
  <c r="AA18" i="7"/>
  <c r="Z18" i="7"/>
  <c r="Y18" i="7"/>
  <c r="X18" i="7"/>
  <c r="W18" i="7"/>
  <c r="V18" i="7"/>
  <c r="U18" i="7"/>
  <c r="T18" i="7"/>
  <c r="S18" i="7"/>
  <c r="R18" i="7"/>
  <c r="Q18" i="7"/>
  <c r="P18" i="7"/>
  <c r="O18" i="7"/>
  <c r="N18" i="7"/>
  <c r="M18" i="7"/>
  <c r="L18" i="7"/>
  <c r="K18" i="7"/>
  <c r="J18" i="7"/>
  <c r="I18" i="7"/>
  <c r="H18" i="7"/>
  <c r="G18" i="7"/>
  <c r="F18" i="7"/>
  <c r="E18" i="7"/>
  <c r="D18" i="7"/>
  <c r="C18" i="7"/>
  <c r="AN18" i="7" s="1"/>
  <c r="AL17" i="7"/>
  <c r="AK17" i="7"/>
  <c r="AJ17" i="7"/>
  <c r="AI17" i="7"/>
  <c r="AH17" i="7"/>
  <c r="AG17" i="7"/>
  <c r="AF17" i="7"/>
  <c r="AE17" i="7"/>
  <c r="AD17" i="7"/>
  <c r="AC17" i="7"/>
  <c r="AB17" i="7"/>
  <c r="AA17" i="7"/>
  <c r="Z17" i="7"/>
  <c r="Y17" i="7"/>
  <c r="X17" i="7"/>
  <c r="W17" i="7"/>
  <c r="V17" i="7"/>
  <c r="U17" i="7"/>
  <c r="T17" i="7"/>
  <c r="S17" i="7"/>
  <c r="R17" i="7"/>
  <c r="Q17" i="7"/>
  <c r="P17" i="7"/>
  <c r="O17" i="7"/>
  <c r="N17" i="7"/>
  <c r="M17" i="7"/>
  <c r="L17" i="7"/>
  <c r="K17" i="7"/>
  <c r="J17" i="7"/>
  <c r="I17" i="7"/>
  <c r="H17" i="7"/>
  <c r="G17" i="7"/>
  <c r="F17" i="7"/>
  <c r="E17" i="7"/>
  <c r="D17" i="7"/>
  <c r="C17" i="7"/>
  <c r="AN17" i="7" s="1"/>
  <c r="AL16" i="7"/>
  <c r="AK16" i="7"/>
  <c r="AJ16" i="7"/>
  <c r="AI16" i="7"/>
  <c r="AH16" i="7"/>
  <c r="AG16" i="7"/>
  <c r="AF16" i="7"/>
  <c r="AE16" i="7"/>
  <c r="AD16" i="7"/>
  <c r="AC16" i="7"/>
  <c r="AB16" i="7"/>
  <c r="AA16" i="7"/>
  <c r="Z16" i="7"/>
  <c r="Y16" i="7"/>
  <c r="X16" i="7"/>
  <c r="W16" i="7"/>
  <c r="V16" i="7"/>
  <c r="U16" i="7"/>
  <c r="T16" i="7"/>
  <c r="S16" i="7"/>
  <c r="R16" i="7"/>
  <c r="Q16" i="7"/>
  <c r="P16" i="7"/>
  <c r="O16" i="7"/>
  <c r="N16" i="7"/>
  <c r="M16" i="7"/>
  <c r="L16" i="7"/>
  <c r="K16" i="7"/>
  <c r="J16" i="7"/>
  <c r="I16" i="7"/>
  <c r="H16" i="7"/>
  <c r="G16" i="7"/>
  <c r="F16" i="7"/>
  <c r="E16" i="7"/>
  <c r="D16" i="7"/>
  <c r="C16" i="7"/>
  <c r="AN16" i="7" s="1"/>
  <c r="AL15" i="7"/>
  <c r="AK15" i="7"/>
  <c r="AJ15" i="7"/>
  <c r="AI15" i="7"/>
  <c r="AH15" i="7"/>
  <c r="AG15" i="7"/>
  <c r="AF15" i="7"/>
  <c r="AE15" i="7"/>
  <c r="AD15" i="7"/>
  <c r="AC15" i="7"/>
  <c r="AB15" i="7"/>
  <c r="AA15" i="7"/>
  <c r="Z15" i="7"/>
  <c r="Y15" i="7"/>
  <c r="X15" i="7"/>
  <c r="W15" i="7"/>
  <c r="V15" i="7"/>
  <c r="U15" i="7"/>
  <c r="T15" i="7"/>
  <c r="S15" i="7"/>
  <c r="R15" i="7"/>
  <c r="Q15" i="7"/>
  <c r="P15" i="7"/>
  <c r="O15" i="7"/>
  <c r="N15" i="7"/>
  <c r="M15" i="7"/>
  <c r="L15" i="7"/>
  <c r="K15" i="7"/>
  <c r="J15" i="7"/>
  <c r="I15" i="7"/>
  <c r="H15" i="7"/>
  <c r="G15" i="7"/>
  <c r="F15" i="7"/>
  <c r="E15" i="7"/>
  <c r="D15" i="7"/>
  <c r="C15" i="7"/>
  <c r="AN15" i="7" s="1"/>
  <c r="AL14" i="7"/>
  <c r="AK14" i="7"/>
  <c r="AJ14" i="7"/>
  <c r="AI14" i="7"/>
  <c r="AH14" i="7"/>
  <c r="AG14" i="7"/>
  <c r="AF14" i="7"/>
  <c r="AE14" i="7"/>
  <c r="AD14" i="7"/>
  <c r="AC14" i="7"/>
  <c r="AB14" i="7"/>
  <c r="AA14" i="7"/>
  <c r="Z14" i="7"/>
  <c r="Y14" i="7"/>
  <c r="X14" i="7"/>
  <c r="W14" i="7"/>
  <c r="V14" i="7"/>
  <c r="U14" i="7"/>
  <c r="T14" i="7"/>
  <c r="S14" i="7"/>
  <c r="R14" i="7"/>
  <c r="Q14" i="7"/>
  <c r="P14" i="7"/>
  <c r="O14" i="7"/>
  <c r="N14" i="7"/>
  <c r="M14" i="7"/>
  <c r="L14" i="7"/>
  <c r="K14" i="7"/>
  <c r="J14" i="7"/>
  <c r="I14" i="7"/>
  <c r="H14" i="7"/>
  <c r="G14" i="7"/>
  <c r="F14" i="7"/>
  <c r="E14" i="7"/>
  <c r="D14" i="7"/>
  <c r="C14" i="7"/>
  <c r="AN14" i="7" s="1"/>
  <c r="AL13" i="7"/>
  <c r="AK13" i="7"/>
  <c r="AJ13" i="7"/>
  <c r="AI13" i="7"/>
  <c r="AH13" i="7"/>
  <c r="AG13" i="7"/>
  <c r="AF13" i="7"/>
  <c r="AE13" i="7"/>
  <c r="AD13" i="7"/>
  <c r="AC13" i="7"/>
  <c r="AB13" i="7"/>
  <c r="AA13" i="7"/>
  <c r="Z13" i="7"/>
  <c r="Y13" i="7"/>
  <c r="X13" i="7"/>
  <c r="W13" i="7"/>
  <c r="V13" i="7"/>
  <c r="U13" i="7"/>
  <c r="T13" i="7"/>
  <c r="S13" i="7"/>
  <c r="R13" i="7"/>
  <c r="Q13" i="7"/>
  <c r="P13" i="7"/>
  <c r="O13" i="7"/>
  <c r="N13" i="7"/>
  <c r="M13" i="7"/>
  <c r="L13" i="7"/>
  <c r="K13" i="7"/>
  <c r="J13" i="7"/>
  <c r="I13" i="7"/>
  <c r="H13" i="7"/>
  <c r="G13" i="7"/>
  <c r="F13" i="7"/>
  <c r="E13" i="7"/>
  <c r="D13" i="7"/>
  <c r="C13" i="7"/>
  <c r="AN13" i="7" s="1"/>
  <c r="AL12" i="7"/>
  <c r="AK12" i="7"/>
  <c r="AJ12" i="7"/>
  <c r="AI12" i="7"/>
  <c r="AH12" i="7"/>
  <c r="AG12" i="7"/>
  <c r="AF12" i="7"/>
  <c r="AE12" i="7"/>
  <c r="AD12" i="7"/>
  <c r="AC12" i="7"/>
  <c r="AB12" i="7"/>
  <c r="AA12" i="7"/>
  <c r="Z12" i="7"/>
  <c r="Y12" i="7"/>
  <c r="X12" i="7"/>
  <c r="W12" i="7"/>
  <c r="V12" i="7"/>
  <c r="U12" i="7"/>
  <c r="T12" i="7"/>
  <c r="S12" i="7"/>
  <c r="R12" i="7"/>
  <c r="Q12" i="7"/>
  <c r="P12" i="7"/>
  <c r="O12" i="7"/>
  <c r="N12" i="7"/>
  <c r="M12" i="7"/>
  <c r="L12" i="7"/>
  <c r="K12" i="7"/>
  <c r="J12" i="7"/>
  <c r="I12" i="7"/>
  <c r="H12" i="7"/>
  <c r="G12" i="7"/>
  <c r="F12" i="7"/>
  <c r="E12" i="7"/>
  <c r="D12" i="7"/>
  <c r="C12" i="7"/>
  <c r="AN12" i="7" s="1"/>
  <c r="AL11" i="7"/>
  <c r="AK11" i="7"/>
  <c r="AJ11" i="7"/>
  <c r="AI11" i="7"/>
  <c r="AH11" i="7"/>
  <c r="AG11" i="7"/>
  <c r="AF11" i="7"/>
  <c r="AE11" i="7"/>
  <c r="AD11" i="7"/>
  <c r="AC11" i="7"/>
  <c r="AB11" i="7"/>
  <c r="AA11" i="7"/>
  <c r="Z11" i="7"/>
  <c r="Y11" i="7"/>
  <c r="X11" i="7"/>
  <c r="W11" i="7"/>
  <c r="V11" i="7"/>
  <c r="U11" i="7"/>
  <c r="T11" i="7"/>
  <c r="S11" i="7"/>
  <c r="R11" i="7"/>
  <c r="Q11" i="7"/>
  <c r="P11" i="7"/>
  <c r="O11" i="7"/>
  <c r="N11" i="7"/>
  <c r="M11" i="7"/>
  <c r="L11" i="7"/>
  <c r="K11" i="7"/>
  <c r="J11" i="7"/>
  <c r="I11" i="7"/>
  <c r="H11" i="7"/>
  <c r="G11" i="7"/>
  <c r="F11" i="7"/>
  <c r="E11" i="7"/>
  <c r="D11" i="7"/>
  <c r="C11" i="7"/>
  <c r="AN11" i="7" s="1"/>
  <c r="AL10" i="7"/>
  <c r="AK10" i="7"/>
  <c r="AJ10" i="7"/>
  <c r="AI10" i="7"/>
  <c r="AH10" i="7"/>
  <c r="AG10" i="7"/>
  <c r="AF10" i="7"/>
  <c r="AE10" i="7"/>
  <c r="AD10" i="7"/>
  <c r="AC10" i="7"/>
  <c r="AB10" i="7"/>
  <c r="AA10" i="7"/>
  <c r="Z10" i="7"/>
  <c r="Y10" i="7"/>
  <c r="X10" i="7"/>
  <c r="W10" i="7"/>
  <c r="V10" i="7"/>
  <c r="U10" i="7"/>
  <c r="T10" i="7"/>
  <c r="S10" i="7"/>
  <c r="R10" i="7"/>
  <c r="Q10" i="7"/>
  <c r="P10" i="7"/>
  <c r="O10" i="7"/>
  <c r="N10" i="7"/>
  <c r="M10" i="7"/>
  <c r="L10" i="7"/>
  <c r="K10" i="7"/>
  <c r="J10" i="7"/>
  <c r="I10" i="7"/>
  <c r="H10" i="7"/>
  <c r="G10" i="7"/>
  <c r="F10" i="7"/>
  <c r="E10" i="7"/>
  <c r="D10" i="7"/>
  <c r="C10" i="7"/>
  <c r="AN10" i="7" s="1"/>
  <c r="AL9" i="7"/>
  <c r="AK9" i="7"/>
  <c r="AJ9" i="7"/>
  <c r="AI9" i="7"/>
  <c r="AH9" i="7"/>
  <c r="AG9" i="7"/>
  <c r="AF9" i="7"/>
  <c r="AE9" i="7"/>
  <c r="AD9" i="7"/>
  <c r="AC9" i="7"/>
  <c r="AB9" i="7"/>
  <c r="AA9" i="7"/>
  <c r="Z9" i="7"/>
  <c r="Y9" i="7"/>
  <c r="X9" i="7"/>
  <c r="W9" i="7"/>
  <c r="V9" i="7"/>
  <c r="U9" i="7"/>
  <c r="T9" i="7"/>
  <c r="S9" i="7"/>
  <c r="R9" i="7"/>
  <c r="Q9" i="7"/>
  <c r="P9" i="7"/>
  <c r="O9" i="7"/>
  <c r="N9" i="7"/>
  <c r="M9" i="7"/>
  <c r="L9" i="7"/>
  <c r="K9" i="7"/>
  <c r="J9" i="7"/>
  <c r="I9" i="7"/>
  <c r="H9" i="7"/>
  <c r="G9" i="7"/>
  <c r="F9" i="7"/>
  <c r="E9" i="7"/>
  <c r="D9" i="7"/>
  <c r="C9" i="7"/>
  <c r="AN9" i="7" s="1"/>
  <c r="C4" i="7"/>
  <c r="D4" i="7" s="1"/>
  <c r="E4" i="7" s="1"/>
  <c r="F4" i="7" s="1"/>
  <c r="G4" i="7" s="1"/>
  <c r="H4" i="7" s="1"/>
  <c r="I4" i="7" s="1"/>
  <c r="J4" i="7" s="1"/>
  <c r="K4" i="7" s="1"/>
  <c r="L4" i="7" s="1"/>
  <c r="M4" i="7" s="1"/>
  <c r="N4" i="7" s="1"/>
  <c r="O4" i="7" s="1"/>
  <c r="P4" i="7" s="1"/>
  <c r="Q4" i="7" s="1"/>
  <c r="R4" i="7" s="1"/>
  <c r="S4" i="7" s="1"/>
  <c r="T4" i="7" s="1"/>
  <c r="U4" i="7" s="1"/>
  <c r="V4" i="7" s="1"/>
  <c r="W4" i="7" s="1"/>
  <c r="X4" i="7" s="1"/>
  <c r="Y4" i="7" s="1"/>
  <c r="Z4" i="7" s="1"/>
  <c r="AA4" i="7" s="1"/>
  <c r="AB4" i="7" s="1"/>
  <c r="AC4" i="7" s="1"/>
  <c r="AD4" i="7" s="1"/>
  <c r="AE4" i="7" s="1"/>
  <c r="AF4" i="7" s="1"/>
  <c r="AG4" i="7" s="1"/>
  <c r="AH4" i="7" s="1"/>
  <c r="AI4" i="7" s="1"/>
  <c r="AJ4" i="7" s="1"/>
  <c r="AK4" i="7" s="1"/>
  <c r="AL4" i="7" s="1"/>
  <c r="C45" i="6"/>
  <c r="C53" i="6" s="1"/>
  <c r="C36" i="6"/>
  <c r="C52" i="6" s="1"/>
  <c r="C27" i="6"/>
  <c r="C51" i="6" s="1"/>
  <c r="C15" i="6"/>
  <c r="C50" i="6" s="1"/>
  <c r="AN11" i="5"/>
  <c r="AM11" i="5"/>
  <c r="AL11" i="5"/>
  <c r="AK11" i="5"/>
  <c r="AJ11" i="5"/>
  <c r="AI11" i="5"/>
  <c r="AH11" i="5"/>
  <c r="AG11" i="5"/>
  <c r="AF11" i="5"/>
  <c r="AE11" i="5"/>
  <c r="AD11" i="5"/>
  <c r="AC11" i="5"/>
  <c r="AO11" i="5" s="1"/>
  <c r="AA11" i="5"/>
  <c r="Z11" i="5"/>
  <c r="Y11" i="5"/>
  <c r="X11" i="5"/>
  <c r="W11" i="5"/>
  <c r="V11" i="5"/>
  <c r="U11" i="5"/>
  <c r="T11" i="5"/>
  <c r="S11" i="5"/>
  <c r="R11" i="5"/>
  <c r="Q11" i="5"/>
  <c r="P11" i="5"/>
  <c r="AB11" i="5" s="1"/>
  <c r="N11" i="5"/>
  <c r="M11" i="5"/>
  <c r="L11" i="5"/>
  <c r="K11" i="5"/>
  <c r="J11" i="5"/>
  <c r="I11" i="5"/>
  <c r="H11" i="5"/>
  <c r="G11" i="5"/>
  <c r="F11" i="5"/>
  <c r="E11" i="5"/>
  <c r="D11" i="5"/>
  <c r="C11" i="5"/>
  <c r="O11" i="5" s="1"/>
  <c r="AO10" i="5"/>
  <c r="AB10" i="5"/>
  <c r="O10" i="5"/>
  <c r="AO9" i="5"/>
  <c r="AB9" i="5"/>
  <c r="O9" i="5"/>
  <c r="AO8" i="5"/>
  <c r="AB8" i="5"/>
  <c r="O8" i="5"/>
  <c r="AO7" i="5"/>
  <c r="AB7" i="5"/>
  <c r="O7" i="5"/>
  <c r="AO6" i="5"/>
  <c r="AB6" i="5"/>
  <c r="O6" i="5"/>
  <c r="AN11" i="4"/>
  <c r="AM11" i="4"/>
  <c r="AL11" i="4"/>
  <c r="AK11" i="4"/>
  <c r="AJ11" i="4"/>
  <c r="AI11" i="4"/>
  <c r="AH11" i="4"/>
  <c r="AG11" i="4"/>
  <c r="AF11" i="4"/>
  <c r="AE11" i="4"/>
  <c r="AD11" i="4"/>
  <c r="AC11" i="4"/>
  <c r="AA11" i="4"/>
  <c r="Z11" i="4"/>
  <c r="Y11" i="4"/>
  <c r="X11" i="4"/>
  <c r="W11" i="4"/>
  <c r="V11" i="4"/>
  <c r="U11" i="4"/>
  <c r="T11" i="4"/>
  <c r="S11" i="4"/>
  <c r="R11" i="4"/>
  <c r="Q11" i="4"/>
  <c r="P11" i="4"/>
  <c r="N11" i="4"/>
  <c r="M11" i="4"/>
  <c r="L11" i="4"/>
  <c r="K11" i="4"/>
  <c r="J11" i="4"/>
  <c r="I11" i="4"/>
  <c r="H11" i="4"/>
  <c r="G11" i="4"/>
  <c r="F11" i="4"/>
  <c r="E11" i="4"/>
  <c r="D11" i="4"/>
  <c r="C11" i="4"/>
  <c r="AO10" i="4"/>
  <c r="AB10" i="4"/>
  <c r="O10" i="4"/>
  <c r="AO9" i="4"/>
  <c r="AB9" i="4"/>
  <c r="O9" i="4"/>
  <c r="AO8" i="4"/>
  <c r="AB8" i="4"/>
  <c r="O8" i="4"/>
  <c r="AO7" i="4"/>
  <c r="AB7" i="4"/>
  <c r="O7" i="4"/>
  <c r="AO6" i="4"/>
  <c r="AB6" i="4"/>
  <c r="O6" i="4"/>
  <c r="CG19" i="3"/>
  <c r="CF19" i="3"/>
  <c r="CE19" i="3"/>
  <c r="CD19" i="3"/>
  <c r="CC19" i="3"/>
  <c r="CB19" i="3"/>
  <c r="CA19" i="3"/>
  <c r="BZ19" i="3"/>
  <c r="BY19" i="3"/>
  <c r="BX19" i="3"/>
  <c r="BW19" i="3"/>
  <c r="BV19" i="3"/>
  <c r="BT19" i="3"/>
  <c r="BS19" i="3"/>
  <c r="BR19" i="3"/>
  <c r="BQ19" i="3"/>
  <c r="BP19" i="3"/>
  <c r="BO19" i="3"/>
  <c r="BN19" i="3"/>
  <c r="BM19" i="3"/>
  <c r="BL19" i="3"/>
  <c r="BK19" i="3"/>
  <c r="BJ19" i="3"/>
  <c r="BI19" i="3"/>
  <c r="BG19" i="3"/>
  <c r="BF19" i="3"/>
  <c r="BE19" i="3"/>
  <c r="BD19" i="3"/>
  <c r="BC19" i="3"/>
  <c r="BB19" i="3"/>
  <c r="BA19" i="3"/>
  <c r="AZ19" i="3"/>
  <c r="AY19" i="3"/>
  <c r="AX19" i="3"/>
  <c r="AW19" i="3"/>
  <c r="AV19" i="3"/>
  <c r="AR19" i="3"/>
  <c r="CH19" i="3" s="1"/>
  <c r="AE19" i="3"/>
  <c r="BU19" i="3" s="1"/>
  <c r="R19" i="3"/>
  <c r="CG18" i="3"/>
  <c r="CF18" i="3"/>
  <c r="CE18" i="3"/>
  <c r="CD18" i="3"/>
  <c r="CC18" i="3"/>
  <c r="CB18" i="3"/>
  <c r="CA18" i="3"/>
  <c r="BZ18" i="3"/>
  <c r="BY18" i="3"/>
  <c r="BX18" i="3"/>
  <c r="BW18" i="3"/>
  <c r="BV18" i="3"/>
  <c r="BT18" i="3"/>
  <c r="BS18" i="3"/>
  <c r="BR18" i="3"/>
  <c r="BQ18" i="3"/>
  <c r="BP18" i="3"/>
  <c r="BO18" i="3"/>
  <c r="BN18" i="3"/>
  <c r="BM18" i="3"/>
  <c r="BL18" i="3"/>
  <c r="BK18" i="3"/>
  <c r="BJ18" i="3"/>
  <c r="BI18" i="3"/>
  <c r="BG18" i="3"/>
  <c r="BF18" i="3"/>
  <c r="BE18" i="3"/>
  <c r="BD18" i="3"/>
  <c r="BC18" i="3"/>
  <c r="BB18" i="3"/>
  <c r="BA18" i="3"/>
  <c r="AZ18" i="3"/>
  <c r="AY18" i="3"/>
  <c r="AX18" i="3"/>
  <c r="AW18" i="3"/>
  <c r="AV18" i="3"/>
  <c r="AR18" i="3"/>
  <c r="CH18" i="3" s="1"/>
  <c r="AE18" i="3"/>
  <c r="BU18" i="3" s="1"/>
  <c r="R18" i="3"/>
  <c r="CG17" i="3"/>
  <c r="CF17" i="3"/>
  <c r="CE17" i="3"/>
  <c r="CD17" i="3"/>
  <c r="CC17" i="3"/>
  <c r="CB17" i="3"/>
  <c r="CA17" i="3"/>
  <c r="BZ17" i="3"/>
  <c r="BY17" i="3"/>
  <c r="BX17" i="3"/>
  <c r="BW17" i="3"/>
  <c r="BV17" i="3"/>
  <c r="BT17" i="3"/>
  <c r="BS17" i="3"/>
  <c r="BR17" i="3"/>
  <c r="BQ17" i="3"/>
  <c r="BP17" i="3"/>
  <c r="BO17" i="3"/>
  <c r="BN17" i="3"/>
  <c r="BM17" i="3"/>
  <c r="BL17" i="3"/>
  <c r="BK17" i="3"/>
  <c r="BJ17" i="3"/>
  <c r="BI17" i="3"/>
  <c r="BG17" i="3"/>
  <c r="BF17" i="3"/>
  <c r="BE17" i="3"/>
  <c r="BD17" i="3"/>
  <c r="BC17" i="3"/>
  <c r="BB17" i="3"/>
  <c r="BA17" i="3"/>
  <c r="AZ17" i="3"/>
  <c r="AY17" i="3"/>
  <c r="AX17" i="3"/>
  <c r="AW17" i="3"/>
  <c r="AV17" i="3"/>
  <c r="AR17" i="3"/>
  <c r="CH17" i="3" s="1"/>
  <c r="AE17" i="3"/>
  <c r="BU17" i="3" s="1"/>
  <c r="R17" i="3"/>
  <c r="CG16" i="3"/>
  <c r="CF16" i="3"/>
  <c r="CE16" i="3"/>
  <c r="CD16" i="3"/>
  <c r="CC16" i="3"/>
  <c r="CB16" i="3"/>
  <c r="CA16" i="3"/>
  <c r="BZ16" i="3"/>
  <c r="BY16" i="3"/>
  <c r="BX16" i="3"/>
  <c r="BW16" i="3"/>
  <c r="BV16" i="3"/>
  <c r="BT16" i="3"/>
  <c r="BS16" i="3"/>
  <c r="BR16" i="3"/>
  <c r="BQ16" i="3"/>
  <c r="BP16" i="3"/>
  <c r="BO16" i="3"/>
  <c r="BN16" i="3"/>
  <c r="BM16" i="3"/>
  <c r="BL16" i="3"/>
  <c r="BK16" i="3"/>
  <c r="BJ16" i="3"/>
  <c r="BI16" i="3"/>
  <c r="BG16" i="3"/>
  <c r="BF16" i="3"/>
  <c r="BE16" i="3"/>
  <c r="BD16" i="3"/>
  <c r="BC16" i="3"/>
  <c r="BB16" i="3"/>
  <c r="BA16" i="3"/>
  <c r="AZ16" i="3"/>
  <c r="AY16" i="3"/>
  <c r="AX16" i="3"/>
  <c r="AW16" i="3"/>
  <c r="AV16" i="3"/>
  <c r="AR16" i="3"/>
  <c r="CH16" i="3" s="1"/>
  <c r="AE16" i="3"/>
  <c r="BU16" i="3" s="1"/>
  <c r="R16" i="3"/>
  <c r="CG15" i="3"/>
  <c r="CG20" i="3" s="1"/>
  <c r="AN11" i="10" s="1"/>
  <c r="AN12" i="10" s="1"/>
  <c r="AN13" i="10" s="1"/>
  <c r="AL41" i="11" s="1"/>
  <c r="AL45" i="11" s="1"/>
  <c r="CF15" i="3"/>
  <c r="CF20" i="3" s="1"/>
  <c r="AM11" i="10" s="1"/>
  <c r="AM12" i="10" s="1"/>
  <c r="AM13" i="10" s="1"/>
  <c r="AK41" i="11" s="1"/>
  <c r="AK45" i="11" s="1"/>
  <c r="CE15" i="3"/>
  <c r="CE20" i="3" s="1"/>
  <c r="AL11" i="10" s="1"/>
  <c r="AL12" i="10" s="1"/>
  <c r="AL13" i="10" s="1"/>
  <c r="AJ41" i="11" s="1"/>
  <c r="AJ45" i="11" s="1"/>
  <c r="CD15" i="3"/>
  <c r="CD20" i="3" s="1"/>
  <c r="AK11" i="10" s="1"/>
  <c r="AK12" i="10" s="1"/>
  <c r="AK13" i="10" s="1"/>
  <c r="AI41" i="11" s="1"/>
  <c r="AI45" i="11" s="1"/>
  <c r="CC15" i="3"/>
  <c r="CC20" i="3" s="1"/>
  <c r="AJ11" i="10" s="1"/>
  <c r="AJ12" i="10" s="1"/>
  <c r="AJ13" i="10" s="1"/>
  <c r="AH41" i="11" s="1"/>
  <c r="AH45" i="11" s="1"/>
  <c r="CB15" i="3"/>
  <c r="CB20" i="3" s="1"/>
  <c r="AI11" i="10" s="1"/>
  <c r="AI12" i="10" s="1"/>
  <c r="AI13" i="10" s="1"/>
  <c r="AG41" i="11" s="1"/>
  <c r="AG45" i="11" s="1"/>
  <c r="CA15" i="3"/>
  <c r="CA20" i="3" s="1"/>
  <c r="AH11" i="10" s="1"/>
  <c r="AH12" i="10" s="1"/>
  <c r="AH13" i="10" s="1"/>
  <c r="AF41" i="11" s="1"/>
  <c r="AF45" i="11" s="1"/>
  <c r="BZ15" i="3"/>
  <c r="BZ20" i="3" s="1"/>
  <c r="AG11" i="10" s="1"/>
  <c r="AG12" i="10" s="1"/>
  <c r="AG13" i="10" s="1"/>
  <c r="AE41" i="11" s="1"/>
  <c r="AE45" i="11" s="1"/>
  <c r="BY15" i="3"/>
  <c r="BY20" i="3" s="1"/>
  <c r="AF11" i="10" s="1"/>
  <c r="AF12" i="10" s="1"/>
  <c r="AF13" i="10" s="1"/>
  <c r="AD41" i="11" s="1"/>
  <c r="AD45" i="11" s="1"/>
  <c r="BX15" i="3"/>
  <c r="BX20" i="3" s="1"/>
  <c r="AE11" i="10" s="1"/>
  <c r="AE12" i="10" s="1"/>
  <c r="AE13" i="10" s="1"/>
  <c r="AC41" i="11" s="1"/>
  <c r="AC45" i="11" s="1"/>
  <c r="BW15" i="3"/>
  <c r="BW20" i="3" s="1"/>
  <c r="AD11" i="10" s="1"/>
  <c r="AD12" i="10" s="1"/>
  <c r="AD13" i="10" s="1"/>
  <c r="AB41" i="11" s="1"/>
  <c r="AB45" i="11" s="1"/>
  <c r="BV15" i="3"/>
  <c r="BV20" i="3" s="1"/>
  <c r="AC11" i="10" s="1"/>
  <c r="AC12" i="10" s="1"/>
  <c r="AC13" i="10" s="1"/>
  <c r="BT15" i="3"/>
  <c r="BT20" i="3" s="1"/>
  <c r="AA11" i="10" s="1"/>
  <c r="AA12" i="10" s="1"/>
  <c r="AA13" i="10" s="1"/>
  <c r="Z41" i="11" s="1"/>
  <c r="Z45" i="11" s="1"/>
  <c r="BS15" i="3"/>
  <c r="BS20" i="3" s="1"/>
  <c r="Z11" i="10" s="1"/>
  <c r="Z12" i="10" s="1"/>
  <c r="Z13" i="10" s="1"/>
  <c r="Y41" i="11" s="1"/>
  <c r="Y45" i="11" s="1"/>
  <c r="BR15" i="3"/>
  <c r="BR20" i="3" s="1"/>
  <c r="Y11" i="10" s="1"/>
  <c r="Y12" i="10" s="1"/>
  <c r="Y13" i="10" s="1"/>
  <c r="X41" i="11" s="1"/>
  <c r="X45" i="11" s="1"/>
  <c r="BQ15" i="3"/>
  <c r="BQ20" i="3" s="1"/>
  <c r="X11" i="10" s="1"/>
  <c r="X12" i="10" s="1"/>
  <c r="X13" i="10" s="1"/>
  <c r="W41" i="11" s="1"/>
  <c r="W45" i="11" s="1"/>
  <c r="BP15" i="3"/>
  <c r="BP20" i="3" s="1"/>
  <c r="W11" i="10" s="1"/>
  <c r="W12" i="10" s="1"/>
  <c r="W13" i="10" s="1"/>
  <c r="V41" i="11" s="1"/>
  <c r="V45" i="11" s="1"/>
  <c r="BO15" i="3"/>
  <c r="BO20" i="3" s="1"/>
  <c r="V11" i="10" s="1"/>
  <c r="V12" i="10" s="1"/>
  <c r="V13" i="10" s="1"/>
  <c r="U41" i="11" s="1"/>
  <c r="U45" i="11" s="1"/>
  <c r="BN15" i="3"/>
  <c r="BN20" i="3" s="1"/>
  <c r="U11" i="10" s="1"/>
  <c r="U12" i="10" s="1"/>
  <c r="U13" i="10" s="1"/>
  <c r="T41" i="11" s="1"/>
  <c r="T45" i="11" s="1"/>
  <c r="BM15" i="3"/>
  <c r="BM20" i="3" s="1"/>
  <c r="T11" i="10" s="1"/>
  <c r="T12" i="10" s="1"/>
  <c r="T13" i="10" s="1"/>
  <c r="S41" i="11" s="1"/>
  <c r="S45" i="11" s="1"/>
  <c r="BL15" i="3"/>
  <c r="BL20" i="3" s="1"/>
  <c r="S11" i="10" s="1"/>
  <c r="S12" i="10" s="1"/>
  <c r="S13" i="10" s="1"/>
  <c r="R41" i="11" s="1"/>
  <c r="R45" i="11" s="1"/>
  <c r="BK15" i="3"/>
  <c r="BK20" i="3" s="1"/>
  <c r="R11" i="10" s="1"/>
  <c r="R12" i="10" s="1"/>
  <c r="R13" i="10" s="1"/>
  <c r="Q41" i="11" s="1"/>
  <c r="Q45" i="11" s="1"/>
  <c r="BJ15" i="3"/>
  <c r="BJ20" i="3" s="1"/>
  <c r="Q11" i="10" s="1"/>
  <c r="Q12" i="10" s="1"/>
  <c r="Q13" i="10" s="1"/>
  <c r="P41" i="11" s="1"/>
  <c r="P45" i="11" s="1"/>
  <c r="BI15" i="3"/>
  <c r="BI20" i="3" s="1"/>
  <c r="P11" i="10" s="1"/>
  <c r="P12" i="10" s="1"/>
  <c r="P13" i="10" s="1"/>
  <c r="BG15" i="3"/>
  <c r="BG20" i="3" s="1"/>
  <c r="N11" i="10" s="1"/>
  <c r="N12" i="10" s="1"/>
  <c r="N13" i="10" s="1"/>
  <c r="N41" i="11" s="1"/>
  <c r="N45" i="11" s="1"/>
  <c r="BF15" i="3"/>
  <c r="BF20" i="3" s="1"/>
  <c r="M11" i="10" s="1"/>
  <c r="M12" i="10" s="1"/>
  <c r="M13" i="10" s="1"/>
  <c r="M41" i="11" s="1"/>
  <c r="M45" i="11" s="1"/>
  <c r="BE15" i="3"/>
  <c r="BE20" i="3" s="1"/>
  <c r="L11" i="10" s="1"/>
  <c r="L12" i="10" s="1"/>
  <c r="L13" i="10" s="1"/>
  <c r="L41" i="11" s="1"/>
  <c r="L45" i="11" s="1"/>
  <c r="BD15" i="3"/>
  <c r="BD20" i="3" s="1"/>
  <c r="K11" i="10" s="1"/>
  <c r="K12" i="10" s="1"/>
  <c r="K13" i="10" s="1"/>
  <c r="K41" i="11" s="1"/>
  <c r="K45" i="11" s="1"/>
  <c r="BC15" i="3"/>
  <c r="BC20" i="3" s="1"/>
  <c r="J11" i="10" s="1"/>
  <c r="J12" i="10" s="1"/>
  <c r="J13" i="10" s="1"/>
  <c r="J41" i="11" s="1"/>
  <c r="J45" i="11" s="1"/>
  <c r="BB15" i="3"/>
  <c r="BB20" i="3" s="1"/>
  <c r="I11" i="10" s="1"/>
  <c r="I12" i="10" s="1"/>
  <c r="I13" i="10" s="1"/>
  <c r="I41" i="11" s="1"/>
  <c r="I45" i="11" s="1"/>
  <c r="BA15" i="3"/>
  <c r="BA20" i="3" s="1"/>
  <c r="H11" i="10" s="1"/>
  <c r="H12" i="10" s="1"/>
  <c r="H13" i="10" s="1"/>
  <c r="H41" i="11" s="1"/>
  <c r="H45" i="11" s="1"/>
  <c r="AZ15" i="3"/>
  <c r="AZ20" i="3" s="1"/>
  <c r="G11" i="10" s="1"/>
  <c r="G12" i="10" s="1"/>
  <c r="G13" i="10" s="1"/>
  <c r="G41" i="11" s="1"/>
  <c r="G45" i="11" s="1"/>
  <c r="AY15" i="3"/>
  <c r="AY20" i="3" s="1"/>
  <c r="F11" i="10" s="1"/>
  <c r="F12" i="10" s="1"/>
  <c r="F13" i="10" s="1"/>
  <c r="F41" i="11" s="1"/>
  <c r="F45" i="11" s="1"/>
  <c r="AX15" i="3"/>
  <c r="AX20" i="3" s="1"/>
  <c r="E11" i="10" s="1"/>
  <c r="E12" i="10" s="1"/>
  <c r="E13" i="10" s="1"/>
  <c r="E41" i="11" s="1"/>
  <c r="E45" i="11" s="1"/>
  <c r="AW15" i="3"/>
  <c r="AW20" i="3" s="1"/>
  <c r="D11" i="10" s="1"/>
  <c r="D12" i="10" s="1"/>
  <c r="D13" i="10" s="1"/>
  <c r="D41" i="11" s="1"/>
  <c r="D45" i="11" s="1"/>
  <c r="AV15" i="3"/>
  <c r="AV20" i="3" s="1"/>
  <c r="C11" i="10" s="1"/>
  <c r="C12" i="10" s="1"/>
  <c r="C13" i="10" s="1"/>
  <c r="AR15" i="3"/>
  <c r="CH15" i="3" s="1"/>
  <c r="CH20" i="3" s="1"/>
  <c r="AO11" i="10" s="1"/>
  <c r="AO12" i="10" s="1"/>
  <c r="AE15" i="3"/>
  <c r="BU15" i="3" s="1"/>
  <c r="BU20" i="3" s="1"/>
  <c r="AB11" i="10" s="1"/>
  <c r="AB12" i="10" s="1"/>
  <c r="R15" i="3"/>
  <c r="BV13" i="3"/>
  <c r="BI13" i="3"/>
  <c r="AV13" i="3"/>
  <c r="AF13" i="3"/>
  <c r="S13" i="3"/>
  <c r="F13" i="3"/>
  <c r="CG9" i="3"/>
  <c r="CF9" i="3"/>
  <c r="CE9" i="3"/>
  <c r="CD9" i="3"/>
  <c r="CC9" i="3"/>
  <c r="CB9" i="3"/>
  <c r="CA9" i="3"/>
  <c r="BZ9" i="3"/>
  <c r="BY9" i="3"/>
  <c r="BX9" i="3"/>
  <c r="BW9" i="3"/>
  <c r="BV9" i="3"/>
  <c r="BT9" i="3"/>
  <c r="BS9" i="3"/>
  <c r="BR9" i="3"/>
  <c r="BQ9" i="3"/>
  <c r="BP9" i="3"/>
  <c r="BO9" i="3"/>
  <c r="BN9" i="3"/>
  <c r="BM9" i="3"/>
  <c r="BL9" i="3"/>
  <c r="BK9" i="3"/>
  <c r="BJ9" i="3"/>
  <c r="BI9" i="3"/>
  <c r="BG9" i="3"/>
  <c r="BF9" i="3"/>
  <c r="BE9" i="3"/>
  <c r="BD9" i="3"/>
  <c r="BC9" i="3"/>
  <c r="BB9" i="3"/>
  <c r="BA9" i="3"/>
  <c r="AZ9" i="3"/>
  <c r="AY9" i="3"/>
  <c r="AX9" i="3"/>
  <c r="AW9" i="3"/>
  <c r="AV9" i="3"/>
  <c r="AR9" i="3"/>
  <c r="CH9" i="3" s="1"/>
  <c r="AE9" i="3"/>
  <c r="BU9" i="3" s="1"/>
  <c r="R9" i="3"/>
  <c r="CG8" i="3"/>
  <c r="CF8" i="3"/>
  <c r="CE8" i="3"/>
  <c r="CD8" i="3"/>
  <c r="CC8" i="3"/>
  <c r="CB8" i="3"/>
  <c r="CA8" i="3"/>
  <c r="BZ8" i="3"/>
  <c r="BY8" i="3"/>
  <c r="BX8" i="3"/>
  <c r="BW8" i="3"/>
  <c r="BV8" i="3"/>
  <c r="BT8" i="3"/>
  <c r="BS8" i="3"/>
  <c r="BR8" i="3"/>
  <c r="BQ8" i="3"/>
  <c r="BP8" i="3"/>
  <c r="BO8" i="3"/>
  <c r="BN8" i="3"/>
  <c r="BM8" i="3"/>
  <c r="BL8" i="3"/>
  <c r="BK8" i="3"/>
  <c r="BJ8" i="3"/>
  <c r="BI8" i="3"/>
  <c r="BG8" i="3"/>
  <c r="BF8" i="3"/>
  <c r="BE8" i="3"/>
  <c r="BD8" i="3"/>
  <c r="BC8" i="3"/>
  <c r="BB8" i="3"/>
  <c r="BA8" i="3"/>
  <c r="AZ8" i="3"/>
  <c r="AY8" i="3"/>
  <c r="AX8" i="3"/>
  <c r="AW8" i="3"/>
  <c r="AV8" i="3"/>
  <c r="AR8" i="3"/>
  <c r="CH8" i="3" s="1"/>
  <c r="AE8" i="3"/>
  <c r="BU8" i="3" s="1"/>
  <c r="R8" i="3"/>
  <c r="CG7" i="3"/>
  <c r="CF7" i="3"/>
  <c r="CE7" i="3"/>
  <c r="CD7" i="3"/>
  <c r="CC7" i="3"/>
  <c r="CB7" i="3"/>
  <c r="CA7" i="3"/>
  <c r="BZ7" i="3"/>
  <c r="BY7" i="3"/>
  <c r="BX7" i="3"/>
  <c r="BW7" i="3"/>
  <c r="BV7" i="3"/>
  <c r="BT7" i="3"/>
  <c r="BS7" i="3"/>
  <c r="BR7" i="3"/>
  <c r="BQ7" i="3"/>
  <c r="BP7" i="3"/>
  <c r="BO7" i="3"/>
  <c r="BN7" i="3"/>
  <c r="BM7" i="3"/>
  <c r="BL7" i="3"/>
  <c r="BK7" i="3"/>
  <c r="BJ7" i="3"/>
  <c r="BI7" i="3"/>
  <c r="BG7" i="3"/>
  <c r="BF7" i="3"/>
  <c r="BE7" i="3"/>
  <c r="BD7" i="3"/>
  <c r="BC7" i="3"/>
  <c r="BB7" i="3"/>
  <c r="BA7" i="3"/>
  <c r="AZ7" i="3"/>
  <c r="AY7" i="3"/>
  <c r="AX7" i="3"/>
  <c r="AW7" i="3"/>
  <c r="AV7" i="3"/>
  <c r="AR7" i="3"/>
  <c r="CH7" i="3" s="1"/>
  <c r="AE7" i="3"/>
  <c r="BU7" i="3" s="1"/>
  <c r="R7" i="3"/>
  <c r="CG6" i="3"/>
  <c r="CF6" i="3"/>
  <c r="CE6" i="3"/>
  <c r="CD6" i="3"/>
  <c r="CC6" i="3"/>
  <c r="CB6" i="3"/>
  <c r="CA6" i="3"/>
  <c r="BZ6" i="3"/>
  <c r="BY6" i="3"/>
  <c r="BX6" i="3"/>
  <c r="BW6" i="3"/>
  <c r="BV6" i="3"/>
  <c r="BT6" i="3"/>
  <c r="BS6" i="3"/>
  <c r="BR6" i="3"/>
  <c r="BQ6" i="3"/>
  <c r="BP6" i="3"/>
  <c r="BO6" i="3"/>
  <c r="BN6" i="3"/>
  <c r="BM6" i="3"/>
  <c r="BL6" i="3"/>
  <c r="BK6" i="3"/>
  <c r="BJ6" i="3"/>
  <c r="BI6" i="3"/>
  <c r="BG6" i="3"/>
  <c r="BF6" i="3"/>
  <c r="BE6" i="3"/>
  <c r="BD6" i="3"/>
  <c r="BC6" i="3"/>
  <c r="BB6" i="3"/>
  <c r="BA6" i="3"/>
  <c r="AZ6" i="3"/>
  <c r="AY6" i="3"/>
  <c r="AX6" i="3"/>
  <c r="AW6" i="3"/>
  <c r="AV6" i="3"/>
  <c r="AR6" i="3"/>
  <c r="CH6" i="3" s="1"/>
  <c r="AE6" i="3"/>
  <c r="BU6" i="3" s="1"/>
  <c r="R6" i="3"/>
  <c r="CG5" i="3"/>
  <c r="CG10" i="3" s="1"/>
  <c r="AN8" i="10" s="1"/>
  <c r="AN9" i="10" s="1"/>
  <c r="AN10" i="10" s="1"/>
  <c r="CF5" i="3"/>
  <c r="CF10" i="3" s="1"/>
  <c r="AM8" i="10" s="1"/>
  <c r="AM9" i="10" s="1"/>
  <c r="AM10" i="10" s="1"/>
  <c r="CE5" i="3"/>
  <c r="CE10" i="3" s="1"/>
  <c r="AL8" i="10" s="1"/>
  <c r="AL9" i="10" s="1"/>
  <c r="AL10" i="10" s="1"/>
  <c r="CD5" i="3"/>
  <c r="CD10" i="3" s="1"/>
  <c r="AK8" i="10" s="1"/>
  <c r="AK9" i="10" s="1"/>
  <c r="AK10" i="10" s="1"/>
  <c r="CC5" i="3"/>
  <c r="CC10" i="3" s="1"/>
  <c r="AJ8" i="10" s="1"/>
  <c r="AJ9" i="10" s="1"/>
  <c r="AJ10" i="10" s="1"/>
  <c r="CB5" i="3"/>
  <c r="CB10" i="3" s="1"/>
  <c r="AI8" i="10" s="1"/>
  <c r="AI9" i="10" s="1"/>
  <c r="AI10" i="10" s="1"/>
  <c r="CA5" i="3"/>
  <c r="CA10" i="3" s="1"/>
  <c r="AH8" i="10" s="1"/>
  <c r="AH9" i="10" s="1"/>
  <c r="AH10" i="10" s="1"/>
  <c r="BZ5" i="3"/>
  <c r="BZ10" i="3" s="1"/>
  <c r="AG8" i="10" s="1"/>
  <c r="AG9" i="10" s="1"/>
  <c r="AG10" i="10" s="1"/>
  <c r="BY5" i="3"/>
  <c r="BY10" i="3" s="1"/>
  <c r="AF8" i="10" s="1"/>
  <c r="AF9" i="10" s="1"/>
  <c r="AF10" i="10" s="1"/>
  <c r="BX5" i="3"/>
  <c r="BX10" i="3" s="1"/>
  <c r="AE8" i="10" s="1"/>
  <c r="AE9" i="10" s="1"/>
  <c r="AE10" i="10" s="1"/>
  <c r="BW5" i="3"/>
  <c r="BW10" i="3" s="1"/>
  <c r="AD8" i="10" s="1"/>
  <c r="AD9" i="10" s="1"/>
  <c r="AD10" i="10" s="1"/>
  <c r="BV5" i="3"/>
  <c r="BV10" i="3" s="1"/>
  <c r="AC8" i="10" s="1"/>
  <c r="AC9" i="10" s="1"/>
  <c r="AC10" i="10" s="1"/>
  <c r="BT5" i="3"/>
  <c r="BT10" i="3" s="1"/>
  <c r="AA8" i="10" s="1"/>
  <c r="AA9" i="10" s="1"/>
  <c r="AA10" i="10" s="1"/>
  <c r="BS5" i="3"/>
  <c r="BS10" i="3" s="1"/>
  <c r="Z8" i="10" s="1"/>
  <c r="Z9" i="10" s="1"/>
  <c r="Z10" i="10" s="1"/>
  <c r="BR5" i="3"/>
  <c r="BR10" i="3" s="1"/>
  <c r="Y8" i="10" s="1"/>
  <c r="Y9" i="10" s="1"/>
  <c r="Y10" i="10" s="1"/>
  <c r="BQ5" i="3"/>
  <c r="BQ10" i="3" s="1"/>
  <c r="X8" i="10" s="1"/>
  <c r="X9" i="10" s="1"/>
  <c r="X10" i="10" s="1"/>
  <c r="BP5" i="3"/>
  <c r="BP10" i="3" s="1"/>
  <c r="W8" i="10" s="1"/>
  <c r="W9" i="10" s="1"/>
  <c r="W10" i="10" s="1"/>
  <c r="BO5" i="3"/>
  <c r="BO10" i="3" s="1"/>
  <c r="V8" i="10" s="1"/>
  <c r="V9" i="10" s="1"/>
  <c r="V10" i="10" s="1"/>
  <c r="BN5" i="3"/>
  <c r="BN10" i="3" s="1"/>
  <c r="U8" i="10" s="1"/>
  <c r="U9" i="10" s="1"/>
  <c r="U10" i="10" s="1"/>
  <c r="BM5" i="3"/>
  <c r="BM10" i="3" s="1"/>
  <c r="T8" i="10" s="1"/>
  <c r="T9" i="10" s="1"/>
  <c r="T10" i="10" s="1"/>
  <c r="BL5" i="3"/>
  <c r="BL10" i="3" s="1"/>
  <c r="S8" i="10" s="1"/>
  <c r="S9" i="10" s="1"/>
  <c r="S10" i="10" s="1"/>
  <c r="BK5" i="3"/>
  <c r="BK10" i="3" s="1"/>
  <c r="R8" i="10" s="1"/>
  <c r="R9" i="10" s="1"/>
  <c r="R10" i="10" s="1"/>
  <c r="BJ5" i="3"/>
  <c r="BJ10" i="3" s="1"/>
  <c r="Q8" i="10" s="1"/>
  <c r="Q9" i="10" s="1"/>
  <c r="Q10" i="10" s="1"/>
  <c r="BI5" i="3"/>
  <c r="BI10" i="3" s="1"/>
  <c r="P8" i="10" s="1"/>
  <c r="P9" i="10" s="1"/>
  <c r="P10" i="10" s="1"/>
  <c r="BG5" i="3"/>
  <c r="BG10" i="3" s="1"/>
  <c r="N8" i="10" s="1"/>
  <c r="N9" i="10" s="1"/>
  <c r="N10" i="10" s="1"/>
  <c r="BF5" i="3"/>
  <c r="BF10" i="3" s="1"/>
  <c r="M8" i="10" s="1"/>
  <c r="M9" i="10" s="1"/>
  <c r="M10" i="10" s="1"/>
  <c r="BE5" i="3"/>
  <c r="BE10" i="3" s="1"/>
  <c r="L8" i="10" s="1"/>
  <c r="L9" i="10" s="1"/>
  <c r="L10" i="10" s="1"/>
  <c r="BD5" i="3"/>
  <c r="BD10" i="3" s="1"/>
  <c r="K8" i="10" s="1"/>
  <c r="K9" i="10" s="1"/>
  <c r="K10" i="10" s="1"/>
  <c r="BC5" i="3"/>
  <c r="BC10" i="3" s="1"/>
  <c r="J8" i="10" s="1"/>
  <c r="J9" i="10" s="1"/>
  <c r="J10" i="10" s="1"/>
  <c r="BB5" i="3"/>
  <c r="BB10" i="3" s="1"/>
  <c r="I8" i="10" s="1"/>
  <c r="I9" i="10" s="1"/>
  <c r="I10" i="10" s="1"/>
  <c r="BA5" i="3"/>
  <c r="BA10" i="3" s="1"/>
  <c r="H8" i="10" s="1"/>
  <c r="H9" i="10" s="1"/>
  <c r="H10" i="10" s="1"/>
  <c r="AZ5" i="3"/>
  <c r="AZ10" i="3" s="1"/>
  <c r="G8" i="10" s="1"/>
  <c r="G9" i="10" s="1"/>
  <c r="G10" i="10" s="1"/>
  <c r="AY5" i="3"/>
  <c r="AY10" i="3" s="1"/>
  <c r="F8" i="10" s="1"/>
  <c r="F9" i="10" s="1"/>
  <c r="F10" i="10" s="1"/>
  <c r="AX5" i="3"/>
  <c r="AX10" i="3" s="1"/>
  <c r="E8" i="10" s="1"/>
  <c r="E9" i="10" s="1"/>
  <c r="E10" i="10" s="1"/>
  <c r="AW5" i="3"/>
  <c r="AW10" i="3" s="1"/>
  <c r="D8" i="10" s="1"/>
  <c r="D9" i="10" s="1"/>
  <c r="D10" i="10" s="1"/>
  <c r="AV5" i="3"/>
  <c r="AV10" i="3" s="1"/>
  <c r="C8" i="10" s="1"/>
  <c r="C9" i="10" s="1"/>
  <c r="C10" i="10" s="1"/>
  <c r="AR5" i="3"/>
  <c r="CH5" i="3" s="1"/>
  <c r="CH10" i="3" s="1"/>
  <c r="AO8" i="10" s="1"/>
  <c r="AO9" i="10" s="1"/>
  <c r="AE5" i="3"/>
  <c r="BU5" i="3" s="1"/>
  <c r="BU10" i="3" s="1"/>
  <c r="AB8" i="10" s="1"/>
  <c r="AB9" i="10" s="1"/>
  <c r="R5" i="3"/>
  <c r="BV3" i="3"/>
  <c r="BI3" i="3"/>
  <c r="AV3" i="3"/>
  <c r="AF3" i="3"/>
  <c r="S3" i="3"/>
  <c r="F3" i="3"/>
  <c r="C89" i="2"/>
  <c r="C72" i="2"/>
  <c r="C71" i="2"/>
  <c r="C70" i="2"/>
  <c r="C69" i="2"/>
  <c r="C68" i="2"/>
  <c r="C67" i="2"/>
  <c r="C66" i="2"/>
  <c r="C65" i="2"/>
  <c r="C64" i="2"/>
  <c r="C63" i="2"/>
  <c r="P62" i="2"/>
  <c r="AL72" i="11" s="1"/>
  <c r="O62" i="2"/>
  <c r="AK72" i="11" s="1"/>
  <c r="N62" i="2"/>
  <c r="AJ72" i="11" s="1"/>
  <c r="M62" i="2"/>
  <c r="AI72" i="11" s="1"/>
  <c r="L62" i="2"/>
  <c r="AH72" i="11" s="1"/>
  <c r="K62" i="2"/>
  <c r="AG72" i="11" s="1"/>
  <c r="J62" i="2"/>
  <c r="AF72" i="11" s="1"/>
  <c r="I62" i="2"/>
  <c r="AE72" i="11" s="1"/>
  <c r="H62" i="2"/>
  <c r="AD72" i="11" s="1"/>
  <c r="G62" i="2"/>
  <c r="AC72" i="11" s="1"/>
  <c r="F62" i="2"/>
  <c r="AB72" i="11" s="1"/>
  <c r="E62" i="2"/>
  <c r="AA72" i="11" s="1"/>
  <c r="C62" i="2"/>
  <c r="C61" i="2"/>
  <c r="C60" i="2"/>
  <c r="C59" i="2"/>
  <c r="C58" i="2"/>
  <c r="C57" i="2"/>
  <c r="C56" i="2"/>
  <c r="C55" i="2"/>
  <c r="C49" i="2"/>
  <c r="C48" i="2"/>
  <c r="C47" i="2"/>
  <c r="C46" i="2"/>
  <c r="C45" i="2"/>
  <c r="C44" i="2"/>
  <c r="C43" i="2"/>
  <c r="C42" i="2"/>
  <c r="C41" i="2"/>
  <c r="C40" i="2"/>
  <c r="P39" i="2"/>
  <c r="Z72" i="11" s="1"/>
  <c r="O39" i="2"/>
  <c r="Y72" i="11" s="1"/>
  <c r="N39" i="2"/>
  <c r="X72" i="11" s="1"/>
  <c r="M39" i="2"/>
  <c r="W72" i="11" s="1"/>
  <c r="L39" i="2"/>
  <c r="V72" i="11" s="1"/>
  <c r="K39" i="2"/>
  <c r="U72" i="11" s="1"/>
  <c r="J39" i="2"/>
  <c r="T72" i="11" s="1"/>
  <c r="I39" i="2"/>
  <c r="S72" i="11" s="1"/>
  <c r="H39" i="2"/>
  <c r="R72" i="11" s="1"/>
  <c r="G39" i="2"/>
  <c r="Q72" i="11" s="1"/>
  <c r="F39" i="2"/>
  <c r="P72" i="11" s="1"/>
  <c r="E39" i="2"/>
  <c r="O72" i="11" s="1"/>
  <c r="C39" i="2"/>
  <c r="C38" i="2"/>
  <c r="C37" i="2"/>
  <c r="C36" i="2"/>
  <c r="C35" i="2"/>
  <c r="C34" i="2"/>
  <c r="C33" i="2"/>
  <c r="C32" i="2"/>
  <c r="C26" i="2"/>
  <c r="C25" i="2"/>
  <c r="C24" i="2"/>
  <c r="C23" i="2"/>
  <c r="C22" i="2"/>
  <c r="C21" i="2"/>
  <c r="C20" i="2"/>
  <c r="C19" i="2"/>
  <c r="C18" i="2"/>
  <c r="C17" i="2"/>
  <c r="P16" i="2"/>
  <c r="N72" i="11" s="1"/>
  <c r="O16" i="2"/>
  <c r="M72" i="11" s="1"/>
  <c r="N16" i="2"/>
  <c r="L72" i="11" s="1"/>
  <c r="M16" i="2"/>
  <c r="K72" i="11" s="1"/>
  <c r="L16" i="2"/>
  <c r="J72" i="11" s="1"/>
  <c r="K16" i="2"/>
  <c r="I72" i="11" s="1"/>
  <c r="J16" i="2"/>
  <c r="H72" i="11" s="1"/>
  <c r="I16" i="2"/>
  <c r="G72" i="11" s="1"/>
  <c r="H16" i="2"/>
  <c r="F72" i="11" s="1"/>
  <c r="G16" i="2"/>
  <c r="E72" i="11" s="1"/>
  <c r="F16" i="2"/>
  <c r="D72" i="11" s="1"/>
  <c r="E16" i="2"/>
  <c r="C72" i="11" s="1"/>
  <c r="C16" i="2"/>
  <c r="C15" i="2"/>
  <c r="C14" i="2"/>
  <c r="C13" i="2"/>
  <c r="C12" i="2"/>
  <c r="C11" i="2"/>
  <c r="C10" i="2"/>
  <c r="C9" i="2"/>
  <c r="E8" i="2"/>
  <c r="C8" i="7" s="1"/>
  <c r="E7" i="2"/>
  <c r="F6" i="2"/>
  <c r="D11" i="11" l="1"/>
  <c r="C30" i="11"/>
  <c r="C32" i="11"/>
  <c r="C31" i="11"/>
  <c r="AA64" i="11"/>
  <c r="AO20" i="10"/>
  <c r="X64" i="11"/>
  <c r="AB20" i="10"/>
  <c r="C22" i="9"/>
  <c r="C23" i="9"/>
  <c r="C24" i="9"/>
  <c r="C25" i="9"/>
  <c r="C26" i="9"/>
  <c r="C9" i="9"/>
  <c r="C11" i="9"/>
  <c r="C10" i="9"/>
  <c r="D4" i="9"/>
  <c r="C8" i="9"/>
  <c r="C12" i="9"/>
  <c r="C13" i="9"/>
  <c r="C14" i="9"/>
  <c r="C15" i="9"/>
  <c r="C19" i="9"/>
  <c r="C21" i="9"/>
  <c r="C20" i="9"/>
  <c r="AC37" i="8"/>
  <c r="AH37" i="8"/>
  <c r="AI37" i="8"/>
  <c r="F38" i="8"/>
  <c r="AE36" i="8"/>
  <c r="X38" i="8"/>
  <c r="S38" i="8"/>
  <c r="M38" i="8"/>
  <c r="H38" i="8"/>
  <c r="C38" i="8"/>
  <c r="AJ37" i="8"/>
  <c r="AG37" i="8"/>
  <c r="AB37" i="8"/>
  <c r="T37" i="8"/>
  <c r="P37" i="8"/>
  <c r="K37" i="8"/>
  <c r="E37" i="8"/>
  <c r="AC36" i="8"/>
  <c r="Y36" i="8"/>
  <c r="V36" i="8"/>
  <c r="R36" i="8"/>
  <c r="AF35" i="8"/>
  <c r="AC35" i="8"/>
  <c r="Z35" i="8"/>
  <c r="X35" i="8"/>
  <c r="S35" i="8"/>
  <c r="P35" i="8"/>
  <c r="N35" i="8"/>
  <c r="K35" i="8"/>
  <c r="I35" i="8"/>
  <c r="G35" i="8"/>
  <c r="D35" i="8"/>
  <c r="Z37" i="8"/>
  <c r="AD37" i="8"/>
  <c r="AL37" i="8"/>
  <c r="E38" i="8"/>
  <c r="I38" i="8"/>
  <c r="N38" i="8"/>
  <c r="T38" i="8"/>
  <c r="W38" i="8"/>
  <c r="Y38" i="8"/>
  <c r="F12" i="8"/>
  <c r="AC38" i="8"/>
  <c r="AF38" i="8"/>
  <c r="AH38" i="8"/>
  <c r="AL38" i="8"/>
  <c r="C35" i="8"/>
  <c r="F35" i="8"/>
  <c r="K38" i="8"/>
  <c r="Q38" i="8"/>
  <c r="Z38" i="8"/>
  <c r="AD38" i="8"/>
  <c r="AI38" i="8"/>
  <c r="E35" i="8"/>
  <c r="H35" i="8"/>
  <c r="L35" i="8"/>
  <c r="O35" i="8"/>
  <c r="R35" i="8"/>
  <c r="U35" i="8"/>
  <c r="W35" i="8"/>
  <c r="AA35" i="8"/>
  <c r="AD35" i="8"/>
  <c r="J35" i="8"/>
  <c r="M35" i="8"/>
  <c r="Q35" i="8"/>
  <c r="AK38" i="8"/>
  <c r="AG38" i="8"/>
  <c r="AB38" i="8"/>
  <c r="V38" i="8"/>
  <c r="R38" i="8"/>
  <c r="O38" i="8"/>
  <c r="J38" i="8"/>
  <c r="D38" i="8"/>
  <c r="AK37" i="8"/>
  <c r="AE37" i="8"/>
  <c r="AA37" i="8"/>
  <c r="R37" i="8"/>
  <c r="J37" i="8"/>
  <c r="G37" i="8"/>
  <c r="C37" i="8"/>
  <c r="AH35" i="8"/>
  <c r="AK35" i="8"/>
  <c r="C36" i="8"/>
  <c r="F36" i="8"/>
  <c r="H36" i="8"/>
  <c r="J36" i="8"/>
  <c r="L36" i="8"/>
  <c r="O36" i="8"/>
  <c r="S36" i="8"/>
  <c r="W36" i="8"/>
  <c r="AA36" i="8"/>
  <c r="AD36" i="8"/>
  <c r="AG36" i="8"/>
  <c r="AK36" i="8"/>
  <c r="T35" i="8"/>
  <c r="M37" i="8"/>
  <c r="Q37" i="8"/>
  <c r="U37" i="8"/>
  <c r="Y37" i="8"/>
  <c r="AF37" i="8"/>
  <c r="G38" i="8"/>
  <c r="L38" i="8"/>
  <c r="P38" i="8"/>
  <c r="U38" i="8"/>
  <c r="AA38" i="8"/>
  <c r="AE38" i="8"/>
  <c r="AJ38" i="8"/>
  <c r="V35" i="8"/>
  <c r="Y35" i="8"/>
  <c r="AB35" i="8"/>
  <c r="AE35" i="8"/>
  <c r="AG35" i="8"/>
  <c r="AI35" i="8"/>
  <c r="AJ35" i="8"/>
  <c r="AL35" i="8"/>
  <c r="D36" i="8"/>
  <c r="E36" i="8"/>
  <c r="G36" i="8"/>
  <c r="I36" i="8"/>
  <c r="F37" i="8"/>
  <c r="K36" i="8"/>
  <c r="M36" i="8"/>
  <c r="P36" i="8"/>
  <c r="T36" i="8"/>
  <c r="X36" i="8"/>
  <c r="Z36" i="8"/>
  <c r="AH36" i="8"/>
  <c r="AJ36" i="8"/>
  <c r="I37" i="8"/>
  <c r="L37" i="8"/>
  <c r="O37" i="8"/>
  <c r="V37" i="8"/>
  <c r="X37" i="8"/>
  <c r="N36" i="8"/>
  <c r="Q36" i="8"/>
  <c r="U36" i="8"/>
  <c r="AB36" i="8"/>
  <c r="AF36" i="8"/>
  <c r="AI36" i="8"/>
  <c r="AL36" i="8"/>
  <c r="D37" i="8"/>
  <c r="H37" i="8"/>
  <c r="N37" i="8"/>
  <c r="S37" i="8"/>
  <c r="W37" i="8"/>
  <c r="A36" i="8"/>
  <c r="A35" i="8"/>
  <c r="A38" i="8"/>
  <c r="A37" i="8"/>
  <c r="AH33" i="8"/>
  <c r="AC33" i="8"/>
  <c r="AA33" i="8"/>
  <c r="X33" i="8"/>
  <c r="U33" i="8"/>
  <c r="S33" i="8"/>
  <c r="P33" i="8"/>
  <c r="N33" i="8"/>
  <c r="K33" i="8"/>
  <c r="AK32" i="8"/>
  <c r="AH32" i="8"/>
  <c r="AE32" i="8"/>
  <c r="AB32" i="8"/>
  <c r="Y32" i="8"/>
  <c r="W32" i="8"/>
  <c r="S32" i="8"/>
  <c r="P32" i="8"/>
  <c r="K32" i="8"/>
  <c r="H32" i="8"/>
  <c r="E32" i="8"/>
  <c r="O32" i="8"/>
  <c r="AJ31" i="8"/>
  <c r="AG31" i="8"/>
  <c r="AD31" i="8"/>
  <c r="AB31" i="8"/>
  <c r="Q31" i="8"/>
  <c r="N31" i="8"/>
  <c r="K31" i="8"/>
  <c r="H31" i="8"/>
  <c r="D31" i="8"/>
  <c r="Y30" i="8"/>
  <c r="Q30" i="8"/>
  <c r="M30" i="8"/>
  <c r="I30" i="8"/>
  <c r="F30" i="8"/>
  <c r="C30" i="8"/>
  <c r="L32" i="8"/>
  <c r="G32" i="8"/>
  <c r="D32" i="8"/>
  <c r="AK31" i="8"/>
  <c r="AI31" i="8"/>
  <c r="AF31" i="8"/>
  <c r="Z31" i="8"/>
  <c r="W31" i="8"/>
  <c r="T31" i="8"/>
  <c r="P31" i="8"/>
  <c r="M31" i="8"/>
  <c r="F31" i="8"/>
  <c r="AL30" i="8"/>
  <c r="AF30" i="8"/>
  <c r="AB30" i="8"/>
  <c r="U30" i="8"/>
  <c r="S30" i="8"/>
  <c r="O30" i="8"/>
  <c r="K30" i="8"/>
  <c r="H30" i="8"/>
  <c r="D30" i="8"/>
  <c r="AA32" i="8"/>
  <c r="X32" i="8"/>
  <c r="U32" i="8"/>
  <c r="R32" i="8"/>
  <c r="N32" i="8"/>
  <c r="J32" i="8"/>
  <c r="F32" i="8"/>
  <c r="AC31" i="8"/>
  <c r="Y31" i="8"/>
  <c r="V31" i="8"/>
  <c r="S31" i="8"/>
  <c r="O31" i="8"/>
  <c r="J31" i="8"/>
  <c r="G31" i="8"/>
  <c r="C31" i="8"/>
  <c r="AK30" i="8"/>
  <c r="AH30" i="8"/>
  <c r="AC30" i="8"/>
  <c r="Z30" i="8"/>
  <c r="V30" i="8"/>
  <c r="N30" i="8"/>
  <c r="F11" i="8"/>
  <c r="AI30" i="8"/>
  <c r="AE30" i="8"/>
  <c r="X30" i="8"/>
  <c r="T30" i="8"/>
  <c r="I33" i="8"/>
  <c r="P30" i="8"/>
  <c r="J30" i="8"/>
  <c r="E30" i="8"/>
  <c r="C33" i="8"/>
  <c r="D33" i="8"/>
  <c r="E33" i="8"/>
  <c r="F33" i="8"/>
  <c r="G33" i="8"/>
  <c r="H33" i="8"/>
  <c r="R30" i="8"/>
  <c r="AK33" i="8"/>
  <c r="AG33" i="8"/>
  <c r="AE33" i="8"/>
  <c r="AB33" i="8"/>
  <c r="Y33" i="8"/>
  <c r="V33" i="8"/>
  <c r="T33" i="8"/>
  <c r="Q33" i="8"/>
  <c r="O33" i="8"/>
  <c r="L33" i="8"/>
  <c r="AL32" i="8"/>
  <c r="AI32" i="8"/>
  <c r="AF32" i="8"/>
  <c r="AC32" i="8"/>
  <c r="Z32" i="8"/>
  <c r="V32" i="8"/>
  <c r="Q32" i="8"/>
  <c r="M32" i="8"/>
  <c r="I32" i="8"/>
  <c r="C32" i="8"/>
  <c r="AL31" i="8"/>
  <c r="AH31" i="8"/>
  <c r="AE31" i="8"/>
  <c r="AA31" i="8"/>
  <c r="X31" i="8"/>
  <c r="U31" i="8"/>
  <c r="R31" i="8"/>
  <c r="L31" i="8"/>
  <c r="I31" i="8"/>
  <c r="E31" i="8"/>
  <c r="AJ30" i="8"/>
  <c r="AG30" i="8"/>
  <c r="AD30" i="8"/>
  <c r="AA30" i="8"/>
  <c r="W30" i="8"/>
  <c r="L30" i="8"/>
  <c r="G30" i="8"/>
  <c r="AL33" i="8"/>
  <c r="AJ33" i="8"/>
  <c r="AI33" i="8"/>
  <c r="AF33" i="8"/>
  <c r="AD33" i="8"/>
  <c r="Z33" i="8"/>
  <c r="W33" i="8"/>
  <c r="R33" i="8"/>
  <c r="M33" i="8"/>
  <c r="J33" i="8"/>
  <c r="AJ32" i="8"/>
  <c r="AG32" i="8"/>
  <c r="AD32" i="8"/>
  <c r="T32" i="8"/>
  <c r="A32" i="8"/>
  <c r="A30" i="8"/>
  <c r="A33" i="8"/>
  <c r="A31" i="8"/>
  <c r="AJ28" i="8"/>
  <c r="AF28" i="8"/>
  <c r="AB28" i="8"/>
  <c r="Y28" i="8"/>
  <c r="T28" i="8"/>
  <c r="N28" i="8"/>
  <c r="K28" i="8"/>
  <c r="C28" i="8"/>
  <c r="AK27" i="8"/>
  <c r="AG27" i="8"/>
  <c r="AD27" i="8"/>
  <c r="U27" i="8"/>
  <c r="O27" i="8"/>
  <c r="J27" i="8"/>
  <c r="E27" i="8"/>
  <c r="U26" i="8"/>
  <c r="S26" i="8"/>
  <c r="P26" i="8"/>
  <c r="J26" i="8"/>
  <c r="F26" i="8"/>
  <c r="AE25" i="8"/>
  <c r="AB25" i="8"/>
  <c r="Y25" i="8"/>
  <c r="S25" i="8"/>
  <c r="O25" i="8"/>
  <c r="K25" i="8"/>
  <c r="I25" i="8"/>
  <c r="E25" i="8"/>
  <c r="M28" i="8"/>
  <c r="G28" i="8"/>
  <c r="K26" i="8"/>
  <c r="AJ27" i="8"/>
  <c r="AE27" i="8"/>
  <c r="AA27" i="8"/>
  <c r="X27" i="8"/>
  <c r="P27" i="8"/>
  <c r="L27" i="8"/>
  <c r="I27" i="8"/>
  <c r="F27" i="8"/>
  <c r="C27" i="8"/>
  <c r="AH26" i="8"/>
  <c r="AK25" i="8"/>
  <c r="AE26" i="8"/>
  <c r="AA26" i="8"/>
  <c r="AI28" i="8"/>
  <c r="AC28" i="8"/>
  <c r="W28" i="8"/>
  <c r="R28" i="8"/>
  <c r="I28" i="8"/>
  <c r="E28" i="8"/>
  <c r="T26" i="8"/>
  <c r="AI27" i="8"/>
  <c r="AC27" i="8"/>
  <c r="Y27" i="8"/>
  <c r="V27" i="8"/>
  <c r="R27" i="8"/>
  <c r="N27" i="8"/>
  <c r="L28" i="8"/>
  <c r="G27" i="8"/>
  <c r="D27" i="8"/>
  <c r="O26" i="8"/>
  <c r="AI26" i="8"/>
  <c r="AF26" i="8"/>
  <c r="AB26" i="8"/>
  <c r="W26" i="8"/>
  <c r="R26" i="8"/>
  <c r="H26" i="8"/>
  <c r="E26" i="8"/>
  <c r="L26" i="8"/>
  <c r="AJ25" i="8"/>
  <c r="AG25" i="8"/>
  <c r="AA25" i="8"/>
  <c r="X25" i="8"/>
  <c r="Q25" i="8"/>
  <c r="N25" i="8"/>
  <c r="G25" i="8"/>
  <c r="I26" i="8"/>
  <c r="D26" i="8"/>
  <c r="AL25" i="8"/>
  <c r="AI25" i="8"/>
  <c r="AF25" i="8"/>
  <c r="AC25" i="8"/>
  <c r="V25" i="8"/>
  <c r="J25" i="8"/>
  <c r="C25" i="8"/>
  <c r="D25" i="8"/>
  <c r="H25" i="8"/>
  <c r="L25" i="8"/>
  <c r="P25" i="8"/>
  <c r="F10" i="8"/>
  <c r="AK28" i="8"/>
  <c r="AG28" i="8"/>
  <c r="X28" i="8"/>
  <c r="S28" i="8"/>
  <c r="J28" i="8"/>
  <c r="F28" i="8"/>
  <c r="W27" i="8"/>
  <c r="S27" i="8"/>
  <c r="K27" i="8"/>
  <c r="H27" i="8"/>
  <c r="AL26" i="8"/>
  <c r="AG26" i="8"/>
  <c r="AC26" i="8"/>
  <c r="Y26" i="8"/>
  <c r="V26" i="8"/>
  <c r="Q26" i="8"/>
  <c r="M26" i="8"/>
  <c r="AH25" i="8"/>
  <c r="AL28" i="8"/>
  <c r="AH28" i="8"/>
  <c r="AD28" i="8"/>
  <c r="Z28" i="8"/>
  <c r="V28" i="8"/>
  <c r="Q28" i="8"/>
  <c r="O28" i="8"/>
  <c r="Z25" i="8"/>
  <c r="H28" i="8"/>
  <c r="D28" i="8"/>
  <c r="AL27" i="8"/>
  <c r="AH27" i="8"/>
  <c r="AF27" i="8"/>
  <c r="AB27" i="8"/>
  <c r="Z27" i="8"/>
  <c r="T27" i="8"/>
  <c r="Q27" i="8"/>
  <c r="M27" i="8"/>
  <c r="AJ26" i="8"/>
  <c r="AD26" i="8"/>
  <c r="Z26" i="8"/>
  <c r="X26" i="8"/>
  <c r="N26" i="8"/>
  <c r="U25" i="8"/>
  <c r="G26" i="8"/>
  <c r="C26" i="8"/>
  <c r="AD25" i="8"/>
  <c r="W25" i="8"/>
  <c r="T25" i="8"/>
  <c r="R25" i="8"/>
  <c r="M25" i="8"/>
  <c r="F25" i="8"/>
  <c r="AK26" i="8"/>
  <c r="AE28" i="8"/>
  <c r="AA28" i="8"/>
  <c r="U28" i="8"/>
  <c r="P28" i="8"/>
  <c r="A26" i="8"/>
  <c r="A25" i="8"/>
  <c r="A28" i="8"/>
  <c r="A27" i="8"/>
  <c r="AH23" i="8"/>
  <c r="AB23" i="8"/>
  <c r="I23" i="8"/>
  <c r="D23" i="8"/>
  <c r="AF22" i="8"/>
  <c r="AC22" i="8"/>
  <c r="W22" i="8"/>
  <c r="T22" i="8"/>
  <c r="Q22" i="8"/>
  <c r="N22" i="8"/>
  <c r="H22" i="8"/>
  <c r="F22" i="8"/>
  <c r="AG21" i="8"/>
  <c r="AD21" i="8"/>
  <c r="Y21" i="8"/>
  <c r="W21" i="8"/>
  <c r="O21" i="8"/>
  <c r="M21" i="8"/>
  <c r="E21" i="8"/>
  <c r="AE20" i="8"/>
  <c r="Z20" i="8"/>
  <c r="U20" i="8"/>
  <c r="P20" i="8"/>
  <c r="M20" i="8"/>
  <c r="J20" i="8"/>
  <c r="F20" i="8"/>
  <c r="C20" i="8"/>
  <c r="Y20" i="8"/>
  <c r="AB20" i="8"/>
  <c r="AG20" i="8"/>
  <c r="AJ20" i="8"/>
  <c r="E20" i="8"/>
  <c r="F21" i="8"/>
  <c r="Z23" i="8"/>
  <c r="AI23" i="8"/>
  <c r="AD23" i="8"/>
  <c r="AF23" i="8"/>
  <c r="X23" i="8"/>
  <c r="T23" i="8"/>
  <c r="V22" i="8"/>
  <c r="L23" i="8"/>
  <c r="G23" i="8"/>
  <c r="C23" i="8"/>
  <c r="AK22" i="8"/>
  <c r="AH22" i="8"/>
  <c r="AE22" i="8"/>
  <c r="AB22" i="8"/>
  <c r="Y22" i="8"/>
  <c r="S22" i="8"/>
  <c r="R22" i="8"/>
  <c r="M22" i="8"/>
  <c r="K22" i="8"/>
  <c r="C22" i="8"/>
  <c r="AL21" i="8"/>
  <c r="AI21" i="8"/>
  <c r="AC21" i="8"/>
  <c r="Z21" i="8"/>
  <c r="T21" i="8"/>
  <c r="Q21" i="8"/>
  <c r="L21" i="8"/>
  <c r="I21" i="8"/>
  <c r="C21" i="8"/>
  <c r="AK20" i="8"/>
  <c r="AH20" i="8"/>
  <c r="P22" i="8"/>
  <c r="J22" i="8"/>
  <c r="G22" i="8"/>
  <c r="D22" i="8"/>
  <c r="AK21" i="8"/>
  <c r="AH21" i="8"/>
  <c r="O23" i="8"/>
  <c r="R23" i="8"/>
  <c r="AD20" i="8"/>
  <c r="W23" i="8"/>
  <c r="AA20" i="8"/>
  <c r="N23" i="8"/>
  <c r="X20" i="8"/>
  <c r="T20" i="8"/>
  <c r="Q20" i="8"/>
  <c r="N20" i="8"/>
  <c r="K20" i="8"/>
  <c r="H20" i="8"/>
  <c r="D20" i="8"/>
  <c r="H21" i="8"/>
  <c r="AJ23" i="8"/>
  <c r="G20" i="8"/>
  <c r="L20" i="8"/>
  <c r="O20" i="8"/>
  <c r="S20" i="8"/>
  <c r="V20" i="8"/>
  <c r="Z22" i="8"/>
  <c r="AD22" i="8"/>
  <c r="AG22" i="8"/>
  <c r="AJ22" i="8"/>
  <c r="F23" i="8"/>
  <c r="J23" i="8"/>
  <c r="M23" i="8"/>
  <c r="Q23" i="8"/>
  <c r="U23" i="8"/>
  <c r="Y23" i="8"/>
  <c r="AC23" i="8"/>
  <c r="AG23" i="8"/>
  <c r="AK23" i="8"/>
  <c r="K21" i="8"/>
  <c r="P21" i="8"/>
  <c r="S21" i="8"/>
  <c r="V21" i="8"/>
  <c r="F9" i="8"/>
  <c r="X21" i="8"/>
  <c r="AB21" i="8"/>
  <c r="AE21" i="8"/>
  <c r="W20" i="8"/>
  <c r="AL23" i="8"/>
  <c r="AE23" i="8"/>
  <c r="AA23" i="8"/>
  <c r="V23" i="8"/>
  <c r="S23" i="8"/>
  <c r="P23" i="8"/>
  <c r="K23" i="8"/>
  <c r="H23" i="8"/>
  <c r="E23" i="8"/>
  <c r="AL22" i="8"/>
  <c r="AI22" i="8"/>
  <c r="AA22" i="8"/>
  <c r="X22" i="8"/>
  <c r="U22" i="8"/>
  <c r="O22" i="8"/>
  <c r="L22" i="8"/>
  <c r="I22" i="8"/>
  <c r="E22" i="8"/>
  <c r="AJ21" i="8"/>
  <c r="AF21" i="8"/>
  <c r="AA21" i="8"/>
  <c r="U21" i="8"/>
  <c r="R21" i="8"/>
  <c r="N21" i="8"/>
  <c r="J21" i="8"/>
  <c r="G21" i="8"/>
  <c r="D21" i="8"/>
  <c r="AL20" i="8"/>
  <c r="AI20" i="8"/>
  <c r="AF20" i="8"/>
  <c r="AC20" i="8"/>
  <c r="R20" i="8"/>
  <c r="I20" i="8"/>
  <c r="A21" i="8"/>
  <c r="A23" i="8"/>
  <c r="A22" i="8"/>
  <c r="A20" i="8"/>
  <c r="AC17" i="8"/>
  <c r="AC49" i="8" s="1"/>
  <c r="AC67" i="11" s="1"/>
  <c r="AG17" i="8"/>
  <c r="AG49" i="8" s="1"/>
  <c r="AG67" i="11" s="1"/>
  <c r="AJ17" i="8"/>
  <c r="AJ49" i="8" s="1"/>
  <c r="AJ67" i="11" s="1"/>
  <c r="AH18" i="8"/>
  <c r="AH50" i="8" s="1"/>
  <c r="AJ18" i="8"/>
  <c r="AJ50" i="8" s="1"/>
  <c r="T17" i="8"/>
  <c r="T49" i="8" s="1"/>
  <c r="T67" i="11" s="1"/>
  <c r="AA17" i="8"/>
  <c r="AA49" i="8" s="1"/>
  <c r="AA67" i="11" s="1"/>
  <c r="W17" i="8"/>
  <c r="W49" i="8" s="1"/>
  <c r="W67" i="11" s="1"/>
  <c r="O17" i="8"/>
  <c r="O49" i="8" s="1"/>
  <c r="O67" i="11" s="1"/>
  <c r="L17" i="8"/>
  <c r="L49" i="8" s="1"/>
  <c r="L67" i="11" s="1"/>
  <c r="I17" i="8"/>
  <c r="I49" i="8" s="1"/>
  <c r="I67" i="11" s="1"/>
  <c r="E17" i="8"/>
  <c r="E49" i="8" s="1"/>
  <c r="E67" i="11" s="1"/>
  <c r="AF16" i="8"/>
  <c r="AF48" i="8" s="1"/>
  <c r="AC16" i="8"/>
  <c r="AC48" i="8" s="1"/>
  <c r="AA16" i="8"/>
  <c r="AA48" i="8" s="1"/>
  <c r="Y16" i="8"/>
  <c r="Y48" i="8" s="1"/>
  <c r="U16" i="8"/>
  <c r="U48" i="8" s="1"/>
  <c r="R16" i="8"/>
  <c r="R48" i="8" s="1"/>
  <c r="O16" i="8"/>
  <c r="O48" i="8" s="1"/>
  <c r="K16" i="8"/>
  <c r="K48" i="8" s="1"/>
  <c r="G16" i="8"/>
  <c r="G48" i="8" s="1"/>
  <c r="D16" i="8"/>
  <c r="D48" i="8" s="1"/>
  <c r="AI15" i="8"/>
  <c r="AI47" i="8" s="1"/>
  <c r="AI29" i="11" s="1"/>
  <c r="AG15" i="8"/>
  <c r="AG47" i="8" s="1"/>
  <c r="AG29" i="11" s="1"/>
  <c r="AC15" i="8"/>
  <c r="AC47" i="8" s="1"/>
  <c r="AC29" i="11" s="1"/>
  <c r="Z15" i="8"/>
  <c r="Z47" i="8" s="1"/>
  <c r="Z29" i="11" s="1"/>
  <c r="V15" i="8"/>
  <c r="V47" i="8" s="1"/>
  <c r="V29" i="11" s="1"/>
  <c r="C15" i="8"/>
  <c r="AA15" i="8"/>
  <c r="AA47" i="8" s="1"/>
  <c r="AA29" i="11" s="1"/>
  <c r="F8" i="8"/>
  <c r="AL18" i="8"/>
  <c r="AL50" i="8" s="1"/>
  <c r="AD18" i="8"/>
  <c r="AD50" i="8" s="1"/>
  <c r="AA18" i="8"/>
  <c r="AA50" i="8" s="1"/>
  <c r="T18" i="8"/>
  <c r="T50" i="8" s="1"/>
  <c r="O18" i="8"/>
  <c r="O50" i="8" s="1"/>
  <c r="K18" i="8"/>
  <c r="K50" i="8" s="1"/>
  <c r="G18" i="8"/>
  <c r="G50" i="8" s="1"/>
  <c r="C18" i="8"/>
  <c r="C50" i="8" s="1"/>
  <c r="AK17" i="8"/>
  <c r="AK49" i="8" s="1"/>
  <c r="AK67" i="11" s="1"/>
  <c r="AE17" i="8"/>
  <c r="AE49" i="8" s="1"/>
  <c r="AE67" i="11" s="1"/>
  <c r="Z17" i="8"/>
  <c r="Z49" i="8" s="1"/>
  <c r="Z67" i="11" s="1"/>
  <c r="X17" i="8"/>
  <c r="X49" i="8" s="1"/>
  <c r="X67" i="11" s="1"/>
  <c r="P17" i="8"/>
  <c r="P49" i="8" s="1"/>
  <c r="P67" i="11" s="1"/>
  <c r="M17" i="8"/>
  <c r="M49" i="8" s="1"/>
  <c r="M67" i="11" s="1"/>
  <c r="F17" i="8"/>
  <c r="F49" i="8" s="1"/>
  <c r="F67" i="11" s="1"/>
  <c r="AK16" i="8"/>
  <c r="AK48" i="8" s="1"/>
  <c r="AH16" i="8"/>
  <c r="AH48" i="8" s="1"/>
  <c r="AB16" i="8"/>
  <c r="AB48" i="8" s="1"/>
  <c r="AE15" i="8"/>
  <c r="AE47" i="8" s="1"/>
  <c r="AE29" i="11" s="1"/>
  <c r="AH15" i="8"/>
  <c r="AH47" i="8" s="1"/>
  <c r="AH29" i="11" s="1"/>
  <c r="X16" i="8"/>
  <c r="X48" i="8" s="1"/>
  <c r="P16" i="8"/>
  <c r="P48" i="8" s="1"/>
  <c r="G15" i="8"/>
  <c r="G47" i="8" s="1"/>
  <c r="G29" i="11" s="1"/>
  <c r="AK18" i="8"/>
  <c r="AK50" i="8" s="1"/>
  <c r="D15" i="8"/>
  <c r="D47" i="8" s="1"/>
  <c r="D29" i="11" s="1"/>
  <c r="J15" i="8"/>
  <c r="J47" i="8" s="1"/>
  <c r="J29" i="11" s="1"/>
  <c r="M15" i="8"/>
  <c r="M47" i="8" s="1"/>
  <c r="M29" i="11" s="1"/>
  <c r="Q15" i="8"/>
  <c r="Q47" i="8" s="1"/>
  <c r="Q29" i="11" s="1"/>
  <c r="AC18" i="8"/>
  <c r="AC50" i="8" s="1"/>
  <c r="Z18" i="8"/>
  <c r="Z50" i="8" s="1"/>
  <c r="W18" i="8"/>
  <c r="W50" i="8" s="1"/>
  <c r="S18" i="8"/>
  <c r="S50" i="8" s="1"/>
  <c r="P18" i="8"/>
  <c r="P50" i="8" s="1"/>
  <c r="L18" i="8"/>
  <c r="L50" i="8" s="1"/>
  <c r="M16" i="8"/>
  <c r="M48" i="8" s="1"/>
  <c r="I16" i="8"/>
  <c r="I48" i="8" s="1"/>
  <c r="F18" i="8"/>
  <c r="F50" i="8" s="1"/>
  <c r="F16" i="8"/>
  <c r="F48" i="8" s="1"/>
  <c r="M18" i="8"/>
  <c r="M50" i="8" s="1"/>
  <c r="Q18" i="8"/>
  <c r="Q50" i="8" s="1"/>
  <c r="V18" i="8"/>
  <c r="V50" i="8" s="1"/>
  <c r="Y18" i="8"/>
  <c r="Y50" i="8" s="1"/>
  <c r="AE18" i="8"/>
  <c r="AE50" i="8" s="1"/>
  <c r="AF18" i="8"/>
  <c r="AF50" i="8" s="1"/>
  <c r="AK15" i="8"/>
  <c r="AK47" i="8" s="1"/>
  <c r="AK29" i="11" s="1"/>
  <c r="AF15" i="8"/>
  <c r="AF47" i="8" s="1"/>
  <c r="AF29" i="11" s="1"/>
  <c r="AB15" i="8"/>
  <c r="AB47" i="8" s="1"/>
  <c r="AB29" i="11" s="1"/>
  <c r="W15" i="8"/>
  <c r="W47" i="8" s="1"/>
  <c r="W29" i="11" s="1"/>
  <c r="T15" i="8"/>
  <c r="T47" i="8" s="1"/>
  <c r="T29" i="11" s="1"/>
  <c r="O15" i="8"/>
  <c r="O47" i="8" s="1"/>
  <c r="O29" i="11" s="1"/>
  <c r="I15" i="8"/>
  <c r="I47" i="8" s="1"/>
  <c r="I29" i="11" s="1"/>
  <c r="F15" i="8"/>
  <c r="F47" i="8" s="1"/>
  <c r="F29" i="11" s="1"/>
  <c r="I18" i="8"/>
  <c r="I50" i="8" s="1"/>
  <c r="E18" i="8"/>
  <c r="E50" i="8" s="1"/>
  <c r="AI17" i="8"/>
  <c r="AI49" i="8" s="1"/>
  <c r="AI67" i="11" s="1"/>
  <c r="AF17" i="8"/>
  <c r="AF49" i="8" s="1"/>
  <c r="AF67" i="11" s="1"/>
  <c r="AB17" i="8"/>
  <c r="AB49" i="8" s="1"/>
  <c r="AB67" i="11" s="1"/>
  <c r="V17" i="8"/>
  <c r="V49" i="8" s="1"/>
  <c r="V67" i="11" s="1"/>
  <c r="S17" i="8"/>
  <c r="S49" i="8" s="1"/>
  <c r="S67" i="11" s="1"/>
  <c r="AL15" i="8"/>
  <c r="AL47" i="8" s="1"/>
  <c r="AL29" i="11" s="1"/>
  <c r="AI18" i="8"/>
  <c r="AI50" i="8" s="1"/>
  <c r="L15" i="8"/>
  <c r="L47" i="8" s="1"/>
  <c r="L29" i="11" s="1"/>
  <c r="P15" i="8"/>
  <c r="P47" i="8" s="1"/>
  <c r="P29" i="11" s="1"/>
  <c r="S15" i="8"/>
  <c r="S47" i="8" s="1"/>
  <c r="S29" i="11" s="1"/>
  <c r="Y15" i="8"/>
  <c r="Y47" i="8" s="1"/>
  <c r="Y29" i="11" s="1"/>
  <c r="E16" i="8"/>
  <c r="E48" i="8" s="1"/>
  <c r="H16" i="8"/>
  <c r="H48" i="8" s="1"/>
  <c r="L16" i="8"/>
  <c r="L48" i="8" s="1"/>
  <c r="Q16" i="8"/>
  <c r="Q48" i="8" s="1"/>
  <c r="T16" i="8"/>
  <c r="T48" i="8" s="1"/>
  <c r="W16" i="8"/>
  <c r="W48" i="8" s="1"/>
  <c r="AE16" i="8"/>
  <c r="AE48" i="8" s="1"/>
  <c r="AI16" i="8"/>
  <c r="AI48" i="8" s="1"/>
  <c r="AL16" i="8"/>
  <c r="AL48" i="8" s="1"/>
  <c r="D17" i="8"/>
  <c r="D49" i="8" s="1"/>
  <c r="D67" i="11" s="1"/>
  <c r="G17" i="8"/>
  <c r="G49" i="8" s="1"/>
  <c r="G67" i="11" s="1"/>
  <c r="J18" i="8"/>
  <c r="J50" i="8" s="1"/>
  <c r="J17" i="8"/>
  <c r="J49" i="8" s="1"/>
  <c r="J67" i="11" s="1"/>
  <c r="Q17" i="8"/>
  <c r="Q49" i="8" s="1"/>
  <c r="Q67" i="11" s="1"/>
  <c r="U17" i="8"/>
  <c r="U49" i="8" s="1"/>
  <c r="U67" i="11" s="1"/>
  <c r="AG18" i="8"/>
  <c r="AG50" i="8" s="1"/>
  <c r="AB18" i="8"/>
  <c r="AB50" i="8" s="1"/>
  <c r="X18" i="8"/>
  <c r="X50" i="8" s="1"/>
  <c r="U18" i="8"/>
  <c r="U50" i="8" s="1"/>
  <c r="R18" i="8"/>
  <c r="R50" i="8" s="1"/>
  <c r="N18" i="8"/>
  <c r="N50" i="8" s="1"/>
  <c r="H18" i="8"/>
  <c r="H50" i="8" s="1"/>
  <c r="D18" i="8"/>
  <c r="D50" i="8" s="1"/>
  <c r="AL17" i="8"/>
  <c r="AL49" i="8" s="1"/>
  <c r="AL67" i="11" s="1"/>
  <c r="AH17" i="8"/>
  <c r="AH49" i="8" s="1"/>
  <c r="AH67" i="11" s="1"/>
  <c r="AD17" i="8"/>
  <c r="AD49" i="8" s="1"/>
  <c r="AD67" i="11" s="1"/>
  <c r="Y17" i="8"/>
  <c r="Y49" i="8" s="1"/>
  <c r="Y67" i="11" s="1"/>
  <c r="R17" i="8"/>
  <c r="R49" i="8" s="1"/>
  <c r="R67" i="11" s="1"/>
  <c r="N17" i="8"/>
  <c r="N49" i="8" s="1"/>
  <c r="N67" i="11" s="1"/>
  <c r="K17" i="8"/>
  <c r="K49" i="8" s="1"/>
  <c r="K67" i="11" s="1"/>
  <c r="H17" i="8"/>
  <c r="H49" i="8" s="1"/>
  <c r="H67" i="11" s="1"/>
  <c r="C17" i="8"/>
  <c r="AJ16" i="8"/>
  <c r="AJ48" i="8" s="1"/>
  <c r="AG16" i="8"/>
  <c r="AG48" i="8" s="1"/>
  <c r="AD16" i="8"/>
  <c r="AD48" i="8" s="1"/>
  <c r="Z16" i="8"/>
  <c r="Z48" i="8" s="1"/>
  <c r="V16" i="8"/>
  <c r="V48" i="8" s="1"/>
  <c r="S16" i="8"/>
  <c r="S48" i="8" s="1"/>
  <c r="N16" i="8"/>
  <c r="N48" i="8" s="1"/>
  <c r="J16" i="8"/>
  <c r="J48" i="8" s="1"/>
  <c r="C16" i="8"/>
  <c r="AJ15" i="8"/>
  <c r="AJ47" i="8" s="1"/>
  <c r="AJ29" i="11" s="1"/>
  <c r="AD15" i="8"/>
  <c r="AD47" i="8" s="1"/>
  <c r="AD29" i="11" s="1"/>
  <c r="X15" i="8"/>
  <c r="X47" i="8" s="1"/>
  <c r="X29" i="11" s="1"/>
  <c r="U15" i="8"/>
  <c r="U47" i="8" s="1"/>
  <c r="U29" i="11" s="1"/>
  <c r="R15" i="8"/>
  <c r="R47" i="8" s="1"/>
  <c r="R29" i="11" s="1"/>
  <c r="N15" i="8"/>
  <c r="N47" i="8" s="1"/>
  <c r="N29" i="11" s="1"/>
  <c r="K15" i="8"/>
  <c r="K47" i="8" s="1"/>
  <c r="K29" i="11" s="1"/>
  <c r="H15" i="8"/>
  <c r="H47" i="8" s="1"/>
  <c r="H29" i="11" s="1"/>
  <c r="E15" i="8"/>
  <c r="E47" i="8" s="1"/>
  <c r="E29" i="11" s="1"/>
  <c r="A15" i="8"/>
  <c r="A16" i="8"/>
  <c r="A17" i="8"/>
  <c r="A18" i="8"/>
  <c r="E45" i="7"/>
  <c r="AJ45" i="7"/>
  <c r="AG45" i="7"/>
  <c r="AB45" i="7"/>
  <c r="W45" i="7"/>
  <c r="R45" i="7"/>
  <c r="M45" i="7"/>
  <c r="H45" i="7"/>
  <c r="C45" i="7"/>
  <c r="AH45" i="7"/>
  <c r="AC45" i="7"/>
  <c r="Y45" i="7"/>
  <c r="U45" i="7"/>
  <c r="P45" i="7"/>
  <c r="AI45" i="7"/>
  <c r="AE45" i="7"/>
  <c r="Z45" i="7"/>
  <c r="V45" i="7"/>
  <c r="Q45" i="7"/>
  <c r="L45" i="7"/>
  <c r="G45" i="7"/>
  <c r="K45" i="7"/>
  <c r="F45" i="7"/>
  <c r="AN25" i="7"/>
  <c r="AL45" i="7"/>
  <c r="AD45" i="7"/>
  <c r="AA45" i="7"/>
  <c r="T45" i="7"/>
  <c r="N45" i="7"/>
  <c r="AK45" i="7"/>
  <c r="AF45" i="7"/>
  <c r="X45" i="7"/>
  <c r="S45" i="7"/>
  <c r="O45" i="7"/>
  <c r="I45" i="7"/>
  <c r="D45" i="7"/>
  <c r="J45" i="7"/>
  <c r="D44" i="7"/>
  <c r="E44" i="7"/>
  <c r="L44" i="7"/>
  <c r="P44" i="7"/>
  <c r="W44" i="7"/>
  <c r="Y44" i="7"/>
  <c r="AF44" i="7"/>
  <c r="K44" i="7"/>
  <c r="R44" i="7"/>
  <c r="U44" i="7"/>
  <c r="M44" i="7"/>
  <c r="O44" i="7"/>
  <c r="T44" i="7"/>
  <c r="AH44" i="7"/>
  <c r="AI44" i="7"/>
  <c r="AC44" i="7"/>
  <c r="AA44" i="7"/>
  <c r="V44" i="7"/>
  <c r="Q44" i="7"/>
  <c r="J44" i="7"/>
  <c r="F44" i="7"/>
  <c r="AN24" i="7"/>
  <c r="AJ44" i="7"/>
  <c r="AG44" i="7"/>
  <c r="AD44" i="7"/>
  <c r="G44" i="7"/>
  <c r="I44" i="7"/>
  <c r="N44" i="7"/>
  <c r="S44" i="7"/>
  <c r="X44" i="7"/>
  <c r="AB44" i="7"/>
  <c r="AE44" i="7"/>
  <c r="AL44" i="7"/>
  <c r="Z44" i="7"/>
  <c r="H44" i="7"/>
  <c r="C44" i="7"/>
  <c r="AK44" i="7"/>
  <c r="AL43" i="7"/>
  <c r="Z43" i="7"/>
  <c r="Y43" i="7"/>
  <c r="X43" i="7"/>
  <c r="W43" i="7"/>
  <c r="V43" i="7"/>
  <c r="U43" i="7"/>
  <c r="T43" i="7"/>
  <c r="S43" i="7"/>
  <c r="R43" i="7"/>
  <c r="Q43" i="7"/>
  <c r="P43" i="7"/>
  <c r="O43" i="7"/>
  <c r="N43" i="7"/>
  <c r="M43" i="7"/>
  <c r="L43" i="7"/>
  <c r="K43" i="7"/>
  <c r="J43" i="7"/>
  <c r="I43" i="7"/>
  <c r="H43" i="7"/>
  <c r="G43" i="7"/>
  <c r="F43" i="7"/>
  <c r="E43" i="7"/>
  <c r="D43" i="7"/>
  <c r="C43" i="7"/>
  <c r="AB43" i="7"/>
  <c r="AD43" i="7"/>
  <c r="AK43" i="7"/>
  <c r="AG43" i="7"/>
  <c r="AJ43" i="7"/>
  <c r="AE43" i="7"/>
  <c r="AC43" i="7"/>
  <c r="AN23" i="7"/>
  <c r="AA43" i="7"/>
  <c r="AF43" i="7"/>
  <c r="AI43" i="7"/>
  <c r="AH43" i="7"/>
  <c r="AL42" i="7"/>
  <c r="AK42" i="7"/>
  <c r="AJ42" i="7"/>
  <c r="AI42" i="7"/>
  <c r="AH42" i="7"/>
  <c r="AG42" i="7"/>
  <c r="X42" i="7"/>
  <c r="P42" i="7"/>
  <c r="W42" i="7"/>
  <c r="V42" i="7"/>
  <c r="U42" i="7"/>
  <c r="T42" i="7"/>
  <c r="S42" i="7"/>
  <c r="R42" i="7"/>
  <c r="C42" i="7"/>
  <c r="AF42" i="7"/>
  <c r="E42" i="7"/>
  <c r="Q42" i="7"/>
  <c r="F42" i="7"/>
  <c r="G42" i="7"/>
  <c r="H42" i="7"/>
  <c r="I42" i="7"/>
  <c r="J42" i="7"/>
  <c r="K42" i="7"/>
  <c r="L42" i="7"/>
  <c r="M42" i="7"/>
  <c r="N42" i="7"/>
  <c r="O42" i="7"/>
  <c r="Y42" i="7"/>
  <c r="AN22" i="7"/>
  <c r="Z42" i="7"/>
  <c r="AA42" i="7"/>
  <c r="AB42" i="7"/>
  <c r="D42" i="7"/>
  <c r="AC42" i="7"/>
  <c r="AD42" i="7"/>
  <c r="AE42" i="7"/>
  <c r="AK41" i="7"/>
  <c r="AI41" i="7"/>
  <c r="AN21" i="7"/>
  <c r="AJ41" i="7"/>
  <c r="AL41" i="7"/>
  <c r="C54" i="6"/>
  <c r="AN12" i="4"/>
  <c r="AN13" i="4"/>
  <c r="AN15" i="10" s="1"/>
  <c r="AM12" i="4"/>
  <c r="AM13" i="4"/>
  <c r="AM15" i="10" s="1"/>
  <c r="AL12" i="4"/>
  <c r="AL13" i="4"/>
  <c r="AL15" i="10" s="1"/>
  <c r="AK12" i="4"/>
  <c r="AK13" i="4"/>
  <c r="AK15" i="10" s="1"/>
  <c r="AJ12" i="4"/>
  <c r="AJ13" i="4" s="1"/>
  <c r="AJ15" i="10" s="1"/>
  <c r="AI12" i="4"/>
  <c r="AI13" i="4" s="1"/>
  <c r="AI15" i="10" s="1"/>
  <c r="AH12" i="4"/>
  <c r="AH13" i="4" s="1"/>
  <c r="AH15" i="10" s="1"/>
  <c r="AG12" i="4"/>
  <c r="AG13" i="4" s="1"/>
  <c r="AG15" i="10" s="1"/>
  <c r="AF12" i="4"/>
  <c r="AF13" i="4" s="1"/>
  <c r="AF15" i="10" s="1"/>
  <c r="AE12" i="4"/>
  <c r="AE13" i="4"/>
  <c r="AE15" i="10" s="1"/>
  <c r="AD12" i="4"/>
  <c r="AD13" i="4"/>
  <c r="AD15" i="10" s="1"/>
  <c r="AO11" i="4"/>
  <c r="AC12" i="4"/>
  <c r="AC13" i="4" s="1"/>
  <c r="AC15" i="10" s="1"/>
  <c r="AA12" i="4"/>
  <c r="AA13" i="4" s="1"/>
  <c r="AA15" i="10" s="1"/>
  <c r="Z12" i="4"/>
  <c r="Z13" i="4"/>
  <c r="Z15" i="10" s="1"/>
  <c r="Y12" i="4"/>
  <c r="Y13" i="4" s="1"/>
  <c r="Y15" i="10" s="1"/>
  <c r="X12" i="4"/>
  <c r="X13" i="4"/>
  <c r="X15" i="10" s="1"/>
  <c r="W12" i="4"/>
  <c r="W13" i="4" s="1"/>
  <c r="W15" i="10" s="1"/>
  <c r="V12" i="4"/>
  <c r="V13" i="4"/>
  <c r="V15" i="10" s="1"/>
  <c r="U12" i="4"/>
  <c r="U13" i="4" s="1"/>
  <c r="U15" i="10" s="1"/>
  <c r="T12" i="4"/>
  <c r="T13" i="4" s="1"/>
  <c r="T15" i="10" s="1"/>
  <c r="S12" i="4"/>
  <c r="S13" i="4"/>
  <c r="S15" i="10" s="1"/>
  <c r="R12" i="4"/>
  <c r="R13" i="4" s="1"/>
  <c r="R15" i="10" s="1"/>
  <c r="Q12" i="4"/>
  <c r="Q13" i="4"/>
  <c r="Q15" i="10" s="1"/>
  <c r="P12" i="4"/>
  <c r="AB11" i="4"/>
  <c r="P13" i="4"/>
  <c r="P15" i="10" s="1"/>
  <c r="N12" i="4"/>
  <c r="N13" i="4"/>
  <c r="N15" i="10" s="1"/>
  <c r="M12" i="4"/>
  <c r="M13" i="4"/>
  <c r="M15" i="10" s="1"/>
  <c r="L12" i="4"/>
  <c r="L13" i="4" s="1"/>
  <c r="L15" i="10" s="1"/>
  <c r="K12" i="4"/>
  <c r="K13" i="4" s="1"/>
  <c r="K15" i="10" s="1"/>
  <c r="J12" i="4"/>
  <c r="J13" i="4" s="1"/>
  <c r="J15" i="10" s="1"/>
  <c r="I12" i="4"/>
  <c r="I13" i="4"/>
  <c r="I15" i="10" s="1"/>
  <c r="H12" i="4"/>
  <c r="H13" i="4" s="1"/>
  <c r="H15" i="10" s="1"/>
  <c r="G12" i="4"/>
  <c r="G13" i="4" s="1"/>
  <c r="G15" i="10" s="1"/>
  <c r="F12" i="4"/>
  <c r="F13" i="4" s="1"/>
  <c r="F15" i="10" s="1"/>
  <c r="E12" i="4"/>
  <c r="E13" i="4" s="1"/>
  <c r="E15" i="10" s="1"/>
  <c r="D12" i="4"/>
  <c r="D13" i="4" s="1"/>
  <c r="D15" i="10" s="1"/>
  <c r="C12" i="4"/>
  <c r="C13" i="4" s="1"/>
  <c r="C15" i="10" s="1"/>
  <c r="O11" i="4"/>
  <c r="BH19" i="3"/>
  <c r="AS19" i="3"/>
  <c r="AS18" i="3"/>
  <c r="BH18" i="3"/>
  <c r="BH17" i="3"/>
  <c r="AS17" i="3"/>
  <c r="AS16" i="3"/>
  <c r="BH16" i="3"/>
  <c r="AO13" i="10"/>
  <c r="AA41" i="11"/>
  <c r="AA45" i="11" s="1"/>
  <c r="AB13" i="10"/>
  <c r="O41" i="11"/>
  <c r="O45" i="11" s="1"/>
  <c r="O13" i="10"/>
  <c r="C41" i="11"/>
  <c r="C45" i="11" s="1"/>
  <c r="BH15" i="3"/>
  <c r="BH20" i="3" s="1"/>
  <c r="O11" i="10" s="1"/>
  <c r="O12" i="10" s="1"/>
  <c r="AS15" i="3"/>
  <c r="BH9" i="3"/>
  <c r="AS9" i="3"/>
  <c r="BH8" i="3"/>
  <c r="AS8" i="3"/>
  <c r="BH7" i="3"/>
  <c r="AS7" i="3"/>
  <c r="AS6" i="3"/>
  <c r="BH6" i="3"/>
  <c r="AN14" i="10"/>
  <c r="AL13" i="11"/>
  <c r="AL16" i="11" s="1"/>
  <c r="AM14" i="10"/>
  <c r="AK13" i="11"/>
  <c r="AK16" i="11" s="1"/>
  <c r="AL14" i="10"/>
  <c r="AJ13" i="11"/>
  <c r="AJ16" i="11" s="1"/>
  <c r="AK14" i="10"/>
  <c r="AI13" i="11"/>
  <c r="AI16" i="11" s="1"/>
  <c r="AJ14" i="10"/>
  <c r="AH13" i="11"/>
  <c r="AH16" i="11" s="1"/>
  <c r="AI14" i="10"/>
  <c r="AG13" i="11"/>
  <c r="AG16" i="11" s="1"/>
  <c r="AH14" i="10"/>
  <c r="AF13" i="11"/>
  <c r="AF16" i="11" s="1"/>
  <c r="AG14" i="10"/>
  <c r="AE13" i="11"/>
  <c r="AE16" i="11" s="1"/>
  <c r="AF14" i="10"/>
  <c r="AD13" i="11"/>
  <c r="AD16" i="11" s="1"/>
  <c r="AE14" i="10"/>
  <c r="AC13" i="11"/>
  <c r="AC16" i="11" s="1"/>
  <c r="AD14" i="10"/>
  <c r="AB13" i="11"/>
  <c r="AB16" i="11" s="1"/>
  <c r="AO10" i="10"/>
  <c r="AC14" i="10"/>
  <c r="AA13" i="11"/>
  <c r="AA16" i="11" s="1"/>
  <c r="AA14" i="10"/>
  <c r="Z13" i="11"/>
  <c r="Z16" i="11" s="1"/>
  <c r="Z14" i="10"/>
  <c r="Y13" i="11"/>
  <c r="Y16" i="11" s="1"/>
  <c r="Y14" i="10"/>
  <c r="X13" i="11"/>
  <c r="X16" i="11" s="1"/>
  <c r="X14" i="10"/>
  <c r="W13" i="11"/>
  <c r="W16" i="11" s="1"/>
  <c r="W14" i="10"/>
  <c r="V13" i="11"/>
  <c r="V16" i="11" s="1"/>
  <c r="V14" i="10"/>
  <c r="U13" i="11"/>
  <c r="U16" i="11" s="1"/>
  <c r="U14" i="10"/>
  <c r="T13" i="11"/>
  <c r="T16" i="11" s="1"/>
  <c r="T14" i="10"/>
  <c r="S13" i="11"/>
  <c r="S16" i="11" s="1"/>
  <c r="S14" i="10"/>
  <c r="R13" i="11"/>
  <c r="R16" i="11" s="1"/>
  <c r="R14" i="10"/>
  <c r="Q13" i="11"/>
  <c r="Q16" i="11" s="1"/>
  <c r="Q14" i="10"/>
  <c r="P13" i="11"/>
  <c r="P16" i="11" s="1"/>
  <c r="AB10" i="10"/>
  <c r="P14" i="10"/>
  <c r="O13" i="11"/>
  <c r="O16" i="11" s="1"/>
  <c r="N14" i="10"/>
  <c r="N13" i="11"/>
  <c r="N16" i="11" s="1"/>
  <c r="M14" i="10"/>
  <c r="M13" i="11"/>
  <c r="M16" i="11" s="1"/>
  <c r="L14" i="10"/>
  <c r="L13" i="11"/>
  <c r="L16" i="11" s="1"/>
  <c r="K14" i="10"/>
  <c r="K13" i="11"/>
  <c r="K16" i="11" s="1"/>
  <c r="J14" i="10"/>
  <c r="J13" i="11"/>
  <c r="J16" i="11" s="1"/>
  <c r="I14" i="10"/>
  <c r="I13" i="11"/>
  <c r="I16" i="11" s="1"/>
  <c r="H14" i="10"/>
  <c r="H13" i="11"/>
  <c r="H16" i="11" s="1"/>
  <c r="G14" i="10"/>
  <c r="G13" i="11"/>
  <c r="G16" i="11" s="1"/>
  <c r="F14" i="10"/>
  <c r="F13" i="11"/>
  <c r="F16" i="11" s="1"/>
  <c r="E14" i="10"/>
  <c r="E13" i="11"/>
  <c r="E16" i="11" s="1"/>
  <c r="D14" i="10"/>
  <c r="D13" i="11"/>
  <c r="D16" i="11" s="1"/>
  <c r="O10" i="10"/>
  <c r="C14" i="10"/>
  <c r="C13" i="11"/>
  <c r="C16" i="11" s="1"/>
  <c r="AS5" i="3"/>
  <c r="BH5" i="3"/>
  <c r="BH10" i="3" s="1"/>
  <c r="O8" i="10" s="1"/>
  <c r="O9" i="10" s="1"/>
  <c r="C26" i="7"/>
  <c r="C28" i="7"/>
  <c r="C71" i="11"/>
  <c r="C70" i="11" s="1"/>
  <c r="E27" i="2"/>
  <c r="G6" i="2"/>
  <c r="F8" i="2"/>
  <c r="E11" i="11" l="1"/>
  <c r="D30" i="11"/>
  <c r="D31" i="11"/>
  <c r="D32" i="11"/>
  <c r="D9" i="9"/>
  <c r="D11" i="9"/>
  <c r="D13" i="9"/>
  <c r="D14" i="9"/>
  <c r="D15" i="9"/>
  <c r="D19" i="9"/>
  <c r="D21" i="9"/>
  <c r="D22" i="9"/>
  <c r="D23" i="9"/>
  <c r="D24" i="9"/>
  <c r="D25" i="9"/>
  <c r="D26" i="9"/>
  <c r="E4" i="9"/>
  <c r="D10" i="9"/>
  <c r="D12" i="9"/>
  <c r="D8" i="9"/>
  <c r="D20" i="9"/>
  <c r="C16" i="9"/>
  <c r="C27" i="9"/>
  <c r="AF68" i="11"/>
  <c r="AF65" i="11" s="1"/>
  <c r="AH27" i="10"/>
  <c r="AE27" i="10"/>
  <c r="AC68" i="11"/>
  <c r="AC65" i="11" s="1"/>
  <c r="AC27" i="10"/>
  <c r="AA68" i="11"/>
  <c r="AA65" i="11" s="1"/>
  <c r="Z27" i="10"/>
  <c r="Y68" i="11"/>
  <c r="Y65" i="11" s="1"/>
  <c r="V27" i="10"/>
  <c r="U68" i="11"/>
  <c r="U65" i="11" s="1"/>
  <c r="S27" i="10"/>
  <c r="R68" i="11"/>
  <c r="R65" i="11" s="1"/>
  <c r="P27" i="10"/>
  <c r="O68" i="11"/>
  <c r="O65" i="11" s="1"/>
  <c r="K27" i="10"/>
  <c r="K68" i="11"/>
  <c r="K65" i="11" s="1"/>
  <c r="G27" i="10"/>
  <c r="G68" i="11"/>
  <c r="G65" i="11" s="1"/>
  <c r="D68" i="11"/>
  <c r="D65" i="11" s="1"/>
  <c r="D27" i="10"/>
  <c r="C47" i="8"/>
  <c r="AN15" i="8"/>
  <c r="AM27" i="10"/>
  <c r="AK68" i="11"/>
  <c r="AK65" i="11" s="1"/>
  <c r="AJ27" i="10"/>
  <c r="AH68" i="11"/>
  <c r="AH65" i="11" s="1"/>
  <c r="AB68" i="11"/>
  <c r="AB65" i="11" s="1"/>
  <c r="AD27" i="10"/>
  <c r="Y27" i="10"/>
  <c r="X68" i="11"/>
  <c r="X65" i="11" s="1"/>
  <c r="Q27" i="10"/>
  <c r="P68" i="11"/>
  <c r="P65" i="11" s="1"/>
  <c r="M27" i="10"/>
  <c r="M68" i="11"/>
  <c r="M65" i="11" s="1"/>
  <c r="I27" i="10"/>
  <c r="I68" i="11"/>
  <c r="I65" i="11" s="1"/>
  <c r="F27" i="10"/>
  <c r="F68" i="11"/>
  <c r="F65" i="11" s="1"/>
  <c r="E27" i="10"/>
  <c r="E68" i="11"/>
  <c r="E65" i="11" s="1"/>
  <c r="H27" i="10"/>
  <c r="H68" i="11"/>
  <c r="H65" i="11" s="1"/>
  <c r="L68" i="11"/>
  <c r="L65" i="11" s="1"/>
  <c r="L27" i="10"/>
  <c r="R27" i="10"/>
  <c r="Q68" i="11"/>
  <c r="Q65" i="11" s="1"/>
  <c r="U27" i="10"/>
  <c r="T68" i="11"/>
  <c r="T65" i="11" s="1"/>
  <c r="X27" i="10"/>
  <c r="W68" i="11"/>
  <c r="W65" i="11" s="1"/>
  <c r="AG27" i="10"/>
  <c r="AE68" i="11"/>
  <c r="AE65" i="11" s="1"/>
  <c r="AI68" i="11"/>
  <c r="AI65" i="11" s="1"/>
  <c r="AK27" i="10"/>
  <c r="AN27" i="10"/>
  <c r="AL68" i="11"/>
  <c r="AL65" i="11" s="1"/>
  <c r="AN17" i="8"/>
  <c r="C49" i="8"/>
  <c r="AL27" i="10"/>
  <c r="AJ68" i="11"/>
  <c r="AJ65" i="11" s="1"/>
  <c r="AI27" i="10"/>
  <c r="AG68" i="11"/>
  <c r="AG65" i="11" s="1"/>
  <c r="AF27" i="10"/>
  <c r="AD68" i="11"/>
  <c r="AD65" i="11" s="1"/>
  <c r="AA27" i="10"/>
  <c r="Z68" i="11"/>
  <c r="Z65" i="11" s="1"/>
  <c r="V68" i="11"/>
  <c r="V65" i="11" s="1"/>
  <c r="W27" i="10"/>
  <c r="S68" i="11"/>
  <c r="S65" i="11" s="1"/>
  <c r="T27" i="10"/>
  <c r="N27" i="10"/>
  <c r="N68" i="11"/>
  <c r="N65" i="11" s="1"/>
  <c r="J27" i="10"/>
  <c r="J68" i="11"/>
  <c r="J65" i="11" s="1"/>
  <c r="AN16" i="8"/>
  <c r="C48" i="8"/>
  <c r="AN21" i="10"/>
  <c r="AL59" i="11"/>
  <c r="AL58" i="11" s="1"/>
  <c r="AM21" i="10"/>
  <c r="AK59" i="11"/>
  <c r="AK58" i="11" s="1"/>
  <c r="AL21" i="10"/>
  <c r="AJ59" i="11"/>
  <c r="AJ58" i="11" s="1"/>
  <c r="AK21" i="10"/>
  <c r="AI59" i="11"/>
  <c r="AI58" i="11" s="1"/>
  <c r="AJ21" i="10"/>
  <c r="AH59" i="11"/>
  <c r="AH58" i="11" s="1"/>
  <c r="AI21" i="10"/>
  <c r="AG59" i="11"/>
  <c r="AG58" i="11" s="1"/>
  <c r="AH21" i="10"/>
  <c r="AF59" i="11"/>
  <c r="AF58" i="11" s="1"/>
  <c r="AG21" i="10"/>
  <c r="AE59" i="11"/>
  <c r="AE58" i="11" s="1"/>
  <c r="AF21" i="10"/>
  <c r="AD59" i="11"/>
  <c r="AD58" i="11" s="1"/>
  <c r="AE21" i="10"/>
  <c r="AC59" i="11"/>
  <c r="AC58" i="11" s="1"/>
  <c r="AD21" i="10"/>
  <c r="AB59" i="11"/>
  <c r="AB58" i="11" s="1"/>
  <c r="AO12" i="4"/>
  <c r="AO13" i="4"/>
  <c r="AO15" i="10"/>
  <c r="AC21" i="10"/>
  <c r="AA59" i="11"/>
  <c r="AA58" i="11" s="1"/>
  <c r="AA21" i="10"/>
  <c r="Z59" i="11"/>
  <c r="Z58" i="11" s="1"/>
  <c r="Z21" i="10"/>
  <c r="Y59" i="11"/>
  <c r="Y58" i="11" s="1"/>
  <c r="Y21" i="10"/>
  <c r="X59" i="11"/>
  <c r="X58" i="11" s="1"/>
  <c r="X21" i="10"/>
  <c r="W59" i="11"/>
  <c r="W58" i="11" s="1"/>
  <c r="W21" i="10"/>
  <c r="V59" i="11"/>
  <c r="V58" i="11" s="1"/>
  <c r="V21" i="10"/>
  <c r="U59" i="11"/>
  <c r="U58" i="11" s="1"/>
  <c r="U21" i="10"/>
  <c r="T59" i="11"/>
  <c r="T58" i="11" s="1"/>
  <c r="T21" i="10"/>
  <c r="S59" i="11"/>
  <c r="S58" i="11" s="1"/>
  <c r="S21" i="10"/>
  <c r="R59" i="11"/>
  <c r="R58" i="11" s="1"/>
  <c r="R21" i="10"/>
  <c r="Q59" i="11"/>
  <c r="Q58" i="11" s="1"/>
  <c r="Q21" i="10"/>
  <c r="P59" i="11"/>
  <c r="P58" i="11" s="1"/>
  <c r="AB12" i="4"/>
  <c r="AB13" i="4"/>
  <c r="AB15" i="10"/>
  <c r="P21" i="10"/>
  <c r="O59" i="11"/>
  <c r="O58" i="11" s="1"/>
  <c r="N21" i="10"/>
  <c r="N59" i="11"/>
  <c r="N58" i="11" s="1"/>
  <c r="M21" i="10"/>
  <c r="M59" i="11"/>
  <c r="M58" i="11" s="1"/>
  <c r="L21" i="10"/>
  <c r="L59" i="11"/>
  <c r="L58" i="11" s="1"/>
  <c r="K21" i="10"/>
  <c r="K59" i="11"/>
  <c r="K58" i="11" s="1"/>
  <c r="J21" i="10"/>
  <c r="J59" i="11"/>
  <c r="J58" i="11" s="1"/>
  <c r="I21" i="10"/>
  <c r="I59" i="11"/>
  <c r="I58" i="11" s="1"/>
  <c r="H21" i="10"/>
  <c r="H59" i="11"/>
  <c r="H58" i="11" s="1"/>
  <c r="G21" i="10"/>
  <c r="G59" i="11"/>
  <c r="G58" i="11" s="1"/>
  <c r="F21" i="10"/>
  <c r="F59" i="11"/>
  <c r="F58" i="11" s="1"/>
  <c r="E21" i="10"/>
  <c r="E59" i="11"/>
  <c r="E58" i="11" s="1"/>
  <c r="D21" i="10"/>
  <c r="D59" i="11"/>
  <c r="D58" i="11" s="1"/>
  <c r="O15" i="10"/>
  <c r="C21" i="10"/>
  <c r="C59" i="11"/>
  <c r="C58" i="11" s="1"/>
  <c r="O12" i="4"/>
  <c r="O13" i="4"/>
  <c r="AO14" i="10"/>
  <c r="AB14" i="10"/>
  <c r="O14" i="10"/>
  <c r="C48" i="7"/>
  <c r="H6" i="2"/>
  <c r="G8" i="2"/>
  <c r="D8" i="7"/>
  <c r="F7" i="2"/>
  <c r="AN36" i="8"/>
  <c r="AN30" i="8"/>
  <c r="AN25" i="8"/>
  <c r="F52" i="6"/>
  <c r="AN45" i="7"/>
  <c r="AN27" i="8"/>
  <c r="AN26" i="8"/>
  <c r="AN20" i="8"/>
  <c r="AN22" i="8"/>
  <c r="AN21" i="8"/>
  <c r="AN44" i="7"/>
  <c r="AN43" i="7"/>
  <c r="AN42" i="7"/>
  <c r="AN41" i="7"/>
  <c r="G52" i="6"/>
  <c r="AN37" i="8"/>
  <c r="AN31" i="8"/>
  <c r="D15" i="11"/>
  <c r="D77" i="11" s="1"/>
  <c r="AN35" i="8"/>
  <c r="AN32" i="8"/>
  <c r="F11" i="11" l="1"/>
  <c r="E30" i="11"/>
  <c r="E31" i="11"/>
  <c r="E32" i="11"/>
  <c r="E8" i="9"/>
  <c r="E10" i="9"/>
  <c r="E11" i="9"/>
  <c r="E9" i="9"/>
  <c r="E20" i="9"/>
  <c r="F4" i="9"/>
  <c r="E12" i="9"/>
  <c r="E13" i="9"/>
  <c r="E14" i="9"/>
  <c r="E15" i="9"/>
  <c r="E19" i="9"/>
  <c r="E21" i="9"/>
  <c r="E22" i="9"/>
  <c r="E23" i="9"/>
  <c r="E24" i="9"/>
  <c r="E25" i="9"/>
  <c r="E26" i="9"/>
  <c r="C22" i="10"/>
  <c r="C25" i="10"/>
  <c r="AN47" i="8"/>
  <c r="C29" i="11"/>
  <c r="C67" i="11"/>
  <c r="AN49" i="8"/>
  <c r="AN48" i="8"/>
  <c r="C27" i="10"/>
  <c r="O27" i="10" s="1"/>
  <c r="C68" i="11"/>
  <c r="C24" i="10"/>
  <c r="I6" i="2"/>
  <c r="H8" i="2"/>
  <c r="E8" i="7"/>
  <c r="G7" i="2"/>
  <c r="E28" i="7"/>
  <c r="E48" i="7" s="1"/>
  <c r="E24" i="10" s="1"/>
  <c r="D28" i="7"/>
  <c r="D26" i="7"/>
  <c r="F27" i="2"/>
  <c r="D71" i="11"/>
  <c r="D70" i="11" s="1"/>
  <c r="D43" i="11" s="1"/>
  <c r="D78" i="11" s="1"/>
  <c r="D27" i="9"/>
  <c r="D25" i="10" s="1"/>
  <c r="AO27" i="10"/>
  <c r="AO21" i="10"/>
  <c r="O21" i="10"/>
  <c r="AB27" i="10"/>
  <c r="D16" i="9"/>
  <c r="D22" i="10" s="1"/>
  <c r="D23" i="10" s="1"/>
  <c r="AB21" i="10"/>
  <c r="F30" i="11" l="1"/>
  <c r="F31" i="11"/>
  <c r="F32" i="11"/>
  <c r="G11" i="11"/>
  <c r="E15" i="11"/>
  <c r="E77" i="11" s="1"/>
  <c r="F10" i="9"/>
  <c r="F13" i="9"/>
  <c r="F14" i="9"/>
  <c r="F15" i="9"/>
  <c r="F19" i="9"/>
  <c r="F21" i="9"/>
  <c r="F22" i="9"/>
  <c r="F23" i="9"/>
  <c r="F24" i="9"/>
  <c r="F25" i="9"/>
  <c r="F26" i="9"/>
  <c r="F9" i="9"/>
  <c r="F11" i="9"/>
  <c r="F12" i="9"/>
  <c r="G4" i="9"/>
  <c r="F8" i="9"/>
  <c r="F20" i="9"/>
  <c r="E27" i="9"/>
  <c r="C23" i="10"/>
  <c r="C15" i="11"/>
  <c r="C77" i="11" s="1"/>
  <c r="C79" i="11" s="1"/>
  <c r="E52" i="6"/>
  <c r="H52" i="6" s="1"/>
  <c r="I52" i="6" s="1"/>
  <c r="J6" i="2"/>
  <c r="I8" i="2"/>
  <c r="F8" i="7"/>
  <c r="H7" i="2"/>
  <c r="G27" i="2"/>
  <c r="E71" i="11"/>
  <c r="E70" i="11" s="1"/>
  <c r="E43" i="11" s="1"/>
  <c r="E78" i="11" s="1"/>
  <c r="D48" i="7"/>
  <c r="C65" i="11"/>
  <c r="C43" i="11" s="1"/>
  <c r="C78" i="11" s="1"/>
  <c r="E16" i="9"/>
  <c r="E26" i="7"/>
  <c r="H11" i="11" l="1"/>
  <c r="G30" i="11"/>
  <c r="G31" i="11"/>
  <c r="G32" i="11"/>
  <c r="G9" i="9"/>
  <c r="G10" i="9"/>
  <c r="G12" i="9"/>
  <c r="G20" i="9"/>
  <c r="G8" i="9"/>
  <c r="G11" i="9"/>
  <c r="G13" i="9"/>
  <c r="G14" i="9"/>
  <c r="G15" i="9"/>
  <c r="G19" i="9"/>
  <c r="G21" i="9"/>
  <c r="G22" i="9"/>
  <c r="G23" i="9"/>
  <c r="G24" i="9"/>
  <c r="G25" i="9"/>
  <c r="G26" i="9"/>
  <c r="H4" i="9"/>
  <c r="F16" i="9"/>
  <c r="E25" i="10"/>
  <c r="C26" i="10"/>
  <c r="C84" i="11"/>
  <c r="D76" i="11"/>
  <c r="D79" i="11" s="1"/>
  <c r="K6" i="2"/>
  <c r="J8" i="2"/>
  <c r="G8" i="7"/>
  <c r="I7" i="2"/>
  <c r="F28" i="7"/>
  <c r="F26" i="7"/>
  <c r="H27" i="2"/>
  <c r="F71" i="11"/>
  <c r="F70" i="11" s="1"/>
  <c r="F43" i="11" s="1"/>
  <c r="F78" i="11" s="1"/>
  <c r="D24" i="10"/>
  <c r="E22" i="10"/>
  <c r="F15" i="11"/>
  <c r="F77" i="11" s="1"/>
  <c r="F27" i="9"/>
  <c r="H30" i="11" l="1"/>
  <c r="H31" i="11"/>
  <c r="H32" i="11"/>
  <c r="I11" i="11"/>
  <c r="G15" i="11"/>
  <c r="G77" i="11" s="1"/>
  <c r="G27" i="9"/>
  <c r="H12" i="9"/>
  <c r="I4" i="9"/>
  <c r="H8" i="9"/>
  <c r="H10" i="9"/>
  <c r="H20" i="9"/>
  <c r="H9" i="9"/>
  <c r="H11" i="9"/>
  <c r="H13" i="9"/>
  <c r="H14" i="9"/>
  <c r="H15" i="9"/>
  <c r="H19" i="9"/>
  <c r="H21" i="9"/>
  <c r="H22" i="9"/>
  <c r="H23" i="9"/>
  <c r="H24" i="9"/>
  <c r="H25" i="9"/>
  <c r="H26" i="9"/>
  <c r="C28" i="10"/>
  <c r="D84" i="11"/>
  <c r="E76" i="11"/>
  <c r="E79" i="11" s="1"/>
  <c r="L6" i="2"/>
  <c r="K8" i="2"/>
  <c r="H8" i="7"/>
  <c r="J7" i="2"/>
  <c r="I27" i="2"/>
  <c r="G71" i="11"/>
  <c r="G70" i="11" s="1"/>
  <c r="G43" i="11" s="1"/>
  <c r="G78" i="11" s="1"/>
  <c r="F48" i="7"/>
  <c r="D26" i="10"/>
  <c r="E23" i="10"/>
  <c r="G16" i="9"/>
  <c r="G22" i="10" s="1"/>
  <c r="G23" i="10" s="1"/>
  <c r="F22" i="10"/>
  <c r="F23" i="10" s="1"/>
  <c r="G26" i="7"/>
  <c r="G28" i="7"/>
  <c r="H28" i="7"/>
  <c r="H48" i="7" s="1"/>
  <c r="H24" i="10" s="1"/>
  <c r="F25" i="10"/>
  <c r="J11" i="11" l="1"/>
  <c r="I30" i="11"/>
  <c r="I31" i="11"/>
  <c r="I32" i="11"/>
  <c r="I8" i="9"/>
  <c r="I12" i="9"/>
  <c r="I9" i="9"/>
  <c r="I20" i="9"/>
  <c r="J4" i="9"/>
  <c r="I13" i="9"/>
  <c r="I14" i="9"/>
  <c r="I15" i="9"/>
  <c r="I19" i="9"/>
  <c r="I21" i="9"/>
  <c r="I22" i="9"/>
  <c r="I23" i="9"/>
  <c r="I24" i="9"/>
  <c r="I25" i="9"/>
  <c r="I26" i="9"/>
  <c r="I10" i="9"/>
  <c r="I11" i="9"/>
  <c r="H16" i="9"/>
  <c r="E84" i="11"/>
  <c r="F76" i="11"/>
  <c r="F79" i="11" s="1"/>
  <c r="M6" i="2"/>
  <c r="L8" i="2"/>
  <c r="I8" i="7"/>
  <c r="K7" i="2"/>
  <c r="H26" i="7"/>
  <c r="J27" i="2"/>
  <c r="H71" i="11"/>
  <c r="H70" i="11" s="1"/>
  <c r="H43" i="11" s="1"/>
  <c r="H78" i="11" s="1"/>
  <c r="F24" i="10"/>
  <c r="E26" i="10"/>
  <c r="E28" i="10" s="1"/>
  <c r="H15" i="11"/>
  <c r="H77" i="11" s="1"/>
  <c r="H27" i="9"/>
  <c r="H25" i="10" s="1"/>
  <c r="G25" i="10"/>
  <c r="D28" i="10"/>
  <c r="G48" i="7"/>
  <c r="G24" i="10" s="1"/>
  <c r="G26" i="10" s="1"/>
  <c r="G28" i="10" s="1"/>
  <c r="K11" i="11" l="1"/>
  <c r="J30" i="11"/>
  <c r="J31" i="11"/>
  <c r="J32" i="11"/>
  <c r="J10" i="9"/>
  <c r="J12" i="9"/>
  <c r="J13" i="9"/>
  <c r="J14" i="9"/>
  <c r="J15" i="9"/>
  <c r="J19" i="9"/>
  <c r="J21" i="9"/>
  <c r="J22" i="9"/>
  <c r="J23" i="9"/>
  <c r="J24" i="9"/>
  <c r="J25" i="9"/>
  <c r="J26" i="9"/>
  <c r="K4" i="9"/>
  <c r="J8" i="9"/>
  <c r="J9" i="9"/>
  <c r="J11" i="9"/>
  <c r="J20" i="9"/>
  <c r="I27" i="9"/>
  <c r="H22" i="10"/>
  <c r="F84" i="11"/>
  <c r="G76" i="11"/>
  <c r="G79" i="11" s="1"/>
  <c r="N6" i="2"/>
  <c r="M8" i="2"/>
  <c r="J8" i="7"/>
  <c r="L7" i="2"/>
  <c r="I28" i="7"/>
  <c r="I26" i="7"/>
  <c r="K27" i="2"/>
  <c r="I71" i="11"/>
  <c r="I70" i="11" s="1"/>
  <c r="I43" i="11" s="1"/>
  <c r="I78" i="11" s="1"/>
  <c r="F26" i="10"/>
  <c r="I15" i="11"/>
  <c r="I77" i="11" s="1"/>
  <c r="I16" i="9"/>
  <c r="I22" i="10" s="1"/>
  <c r="I23" i="10" s="1"/>
  <c r="L11" i="11" l="1"/>
  <c r="K30" i="11"/>
  <c r="K31" i="11"/>
  <c r="K32" i="11"/>
  <c r="K9" i="9"/>
  <c r="K12" i="9"/>
  <c r="L4" i="9"/>
  <c r="K10" i="9"/>
  <c r="K20" i="9"/>
  <c r="K8" i="9"/>
  <c r="K11" i="9"/>
  <c r="K13" i="9"/>
  <c r="K14" i="9"/>
  <c r="K15" i="9"/>
  <c r="K19" i="9"/>
  <c r="K21" i="9"/>
  <c r="K22" i="9"/>
  <c r="K23" i="9"/>
  <c r="K24" i="9"/>
  <c r="K25" i="9"/>
  <c r="K26" i="9"/>
  <c r="J16" i="9"/>
  <c r="I25" i="10"/>
  <c r="H23" i="10"/>
  <c r="G84" i="11"/>
  <c r="H76" i="11"/>
  <c r="H79" i="11" s="1"/>
  <c r="O6" i="2"/>
  <c r="N8" i="2"/>
  <c r="K8" i="7"/>
  <c r="M7" i="2"/>
  <c r="K28" i="7"/>
  <c r="K48" i="7" s="1"/>
  <c r="K24" i="10" s="1"/>
  <c r="J28" i="7"/>
  <c r="J48" i="7" s="1"/>
  <c r="J24" i="10" s="1"/>
  <c r="J26" i="7"/>
  <c r="L27" i="2"/>
  <c r="J71" i="11"/>
  <c r="J70" i="11" s="1"/>
  <c r="J43" i="11" s="1"/>
  <c r="J78" i="11" s="1"/>
  <c r="I48" i="7"/>
  <c r="F28" i="10"/>
  <c r="J15" i="11"/>
  <c r="J77" i="11" s="1"/>
  <c r="J27" i="9"/>
  <c r="M11" i="11" l="1"/>
  <c r="L30" i="11"/>
  <c r="L31" i="11"/>
  <c r="L32" i="11"/>
  <c r="L8" i="9"/>
  <c r="L20" i="9"/>
  <c r="M4" i="9"/>
  <c r="L9" i="9"/>
  <c r="L12" i="9"/>
  <c r="L13" i="9"/>
  <c r="L14" i="9"/>
  <c r="L15" i="9"/>
  <c r="L19" i="9"/>
  <c r="L21" i="9"/>
  <c r="L22" i="9"/>
  <c r="L23" i="9"/>
  <c r="L24" i="9"/>
  <c r="L25" i="9"/>
  <c r="L26" i="9"/>
  <c r="L10" i="9"/>
  <c r="L11" i="9"/>
  <c r="K27" i="9"/>
  <c r="J22" i="10"/>
  <c r="H26" i="10"/>
  <c r="H84" i="11"/>
  <c r="I76" i="11"/>
  <c r="I79" i="11" s="1"/>
  <c r="P6" i="2"/>
  <c r="O8" i="2"/>
  <c r="L8" i="7"/>
  <c r="N7" i="2"/>
  <c r="K26" i="7"/>
  <c r="M27" i="2"/>
  <c r="K71" i="11"/>
  <c r="K70" i="11" s="1"/>
  <c r="K43" i="11" s="1"/>
  <c r="K78" i="11" s="1"/>
  <c r="I24" i="10"/>
  <c r="K15" i="11"/>
  <c r="K77" i="11" s="1"/>
  <c r="K16" i="9"/>
  <c r="K22" i="10" s="1"/>
  <c r="K23" i="10" s="1"/>
  <c r="J25" i="10"/>
  <c r="N11" i="11" l="1"/>
  <c r="M30" i="11"/>
  <c r="M31" i="11"/>
  <c r="M32" i="11"/>
  <c r="M10" i="9"/>
  <c r="M12" i="9"/>
  <c r="M13" i="9"/>
  <c r="M14" i="9"/>
  <c r="M15" i="9"/>
  <c r="M19" i="9"/>
  <c r="M21" i="9"/>
  <c r="M22" i="9"/>
  <c r="M23" i="9"/>
  <c r="M24" i="9"/>
  <c r="M25" i="9"/>
  <c r="M26" i="9"/>
  <c r="N4" i="9"/>
  <c r="M8" i="9"/>
  <c r="M11" i="9"/>
  <c r="M9" i="9"/>
  <c r="M20" i="9"/>
  <c r="J23" i="10"/>
  <c r="H28" i="10"/>
  <c r="I84" i="11"/>
  <c r="J76" i="11"/>
  <c r="J79" i="11" s="1"/>
  <c r="P8" i="2"/>
  <c r="E29" i="2"/>
  <c r="M8" i="7"/>
  <c r="O7" i="2"/>
  <c r="M28" i="7"/>
  <c r="M48" i="7" s="1"/>
  <c r="M24" i="10" s="1"/>
  <c r="L28" i="7"/>
  <c r="L26" i="7"/>
  <c r="N27" i="2"/>
  <c r="L71" i="11"/>
  <c r="L70" i="11" s="1"/>
  <c r="L43" i="11" s="1"/>
  <c r="L78" i="11" s="1"/>
  <c r="I26" i="10"/>
  <c r="I28" i="10" s="1"/>
  <c r="L15" i="11"/>
  <c r="L77" i="11" s="1"/>
  <c r="L16" i="9"/>
  <c r="L27" i="9"/>
  <c r="L25" i="10" s="1"/>
  <c r="K25" i="10"/>
  <c r="O11" i="11" l="1"/>
  <c r="N30" i="11"/>
  <c r="N31" i="11"/>
  <c r="E50" i="6" s="1"/>
  <c r="N32" i="11"/>
  <c r="E53" i="6" s="1"/>
  <c r="M27" i="9"/>
  <c r="N9" i="9"/>
  <c r="N10" i="9"/>
  <c r="N12" i="9"/>
  <c r="O4" i="9"/>
  <c r="N20" i="9"/>
  <c r="N8" i="9"/>
  <c r="N11" i="9"/>
  <c r="N13" i="9"/>
  <c r="N14" i="9"/>
  <c r="N15" i="9"/>
  <c r="N19" i="9"/>
  <c r="N21" i="9"/>
  <c r="N22" i="9"/>
  <c r="N23" i="9"/>
  <c r="N24" i="9"/>
  <c r="N25" i="9"/>
  <c r="N26" i="9"/>
  <c r="M16" i="9"/>
  <c r="J26" i="10"/>
  <c r="J84" i="11"/>
  <c r="K76" i="11"/>
  <c r="K79" i="11" s="1"/>
  <c r="C8" i="2"/>
  <c r="N8" i="7"/>
  <c r="P7" i="2"/>
  <c r="F29" i="2"/>
  <c r="E31" i="2"/>
  <c r="M26" i="7"/>
  <c r="O27" i="2"/>
  <c r="M71" i="11"/>
  <c r="M70" i="11" s="1"/>
  <c r="M43" i="11" s="1"/>
  <c r="M78" i="11" s="1"/>
  <c r="L48" i="7"/>
  <c r="L22" i="10"/>
  <c r="K26" i="10"/>
  <c r="K28" i="10" s="1"/>
  <c r="M15" i="11"/>
  <c r="M77" i="11" s="1"/>
  <c r="P11" i="11" l="1"/>
  <c r="O30" i="11"/>
  <c r="O31" i="11"/>
  <c r="O32" i="11"/>
  <c r="E51" i="6"/>
  <c r="E54" i="6" s="1"/>
  <c r="N15" i="11"/>
  <c r="N77" i="11" s="1"/>
  <c r="M25" i="10"/>
  <c r="O8" i="9"/>
  <c r="O10" i="9"/>
  <c r="O20" i="9"/>
  <c r="O13" i="9"/>
  <c r="O14" i="9"/>
  <c r="O15" i="9"/>
  <c r="O19" i="9"/>
  <c r="O21" i="9"/>
  <c r="O22" i="9"/>
  <c r="O23" i="9"/>
  <c r="O24" i="9"/>
  <c r="O25" i="9"/>
  <c r="O26" i="9"/>
  <c r="O9" i="9"/>
  <c r="O11" i="9"/>
  <c r="O12" i="9"/>
  <c r="P4" i="9"/>
  <c r="J28" i="10"/>
  <c r="K84" i="11"/>
  <c r="L76" i="11"/>
  <c r="L79" i="11" s="1"/>
  <c r="C7" i="2"/>
  <c r="C27" i="2" s="1"/>
  <c r="N28" i="7"/>
  <c r="N26" i="7"/>
  <c r="P27" i="2"/>
  <c r="N71" i="11"/>
  <c r="N70" i="11" s="1"/>
  <c r="N43" i="11" s="1"/>
  <c r="N78" i="11" s="1"/>
  <c r="G29" i="2"/>
  <c r="F31" i="2"/>
  <c r="O8" i="7"/>
  <c r="E30" i="2"/>
  <c r="L24" i="10"/>
  <c r="L23" i="10"/>
  <c r="N16" i="9"/>
  <c r="N22" i="10" s="1"/>
  <c r="N27" i="9"/>
  <c r="M22" i="10"/>
  <c r="M23" i="10" s="1"/>
  <c r="Q11" i="11" l="1"/>
  <c r="P30" i="11"/>
  <c r="P31" i="11"/>
  <c r="P32" i="11"/>
  <c r="O15" i="11"/>
  <c r="O77" i="11" s="1"/>
  <c r="O25" i="10"/>
  <c r="M26" i="10"/>
  <c r="M28" i="10" s="1"/>
  <c r="O16" i="9"/>
  <c r="O27" i="9"/>
  <c r="P25" i="10" s="1"/>
  <c r="P8" i="9"/>
  <c r="P11" i="9"/>
  <c r="P20" i="9"/>
  <c r="Q4" i="9"/>
  <c r="P9" i="9"/>
  <c r="P12" i="9"/>
  <c r="P13" i="9"/>
  <c r="P14" i="9"/>
  <c r="P15" i="9"/>
  <c r="P19" i="9"/>
  <c r="P21" i="9"/>
  <c r="P22" i="9"/>
  <c r="P23" i="9"/>
  <c r="P24" i="9"/>
  <c r="P25" i="9"/>
  <c r="P26" i="9"/>
  <c r="P10" i="9"/>
  <c r="L84" i="11"/>
  <c r="M76" i="11"/>
  <c r="M79" i="11" s="1"/>
  <c r="N48" i="7"/>
  <c r="H29" i="2"/>
  <c r="G31" i="2"/>
  <c r="P8" i="7"/>
  <c r="F30" i="2"/>
  <c r="P28" i="7"/>
  <c r="O28" i="7"/>
  <c r="O48" i="7" s="1"/>
  <c r="P24" i="10" s="1"/>
  <c r="O26" i="7"/>
  <c r="E50" i="2"/>
  <c r="O71" i="11"/>
  <c r="O70" i="11" s="1"/>
  <c r="O43" i="11" s="1"/>
  <c r="O78" i="11" s="1"/>
  <c r="O23" i="10"/>
  <c r="L26" i="10"/>
  <c r="N23" i="10"/>
  <c r="O22" i="10"/>
  <c r="N25" i="10"/>
  <c r="R11" i="11" l="1"/>
  <c r="Q30" i="11"/>
  <c r="Q31" i="11"/>
  <c r="Q32" i="11"/>
  <c r="P22" i="10"/>
  <c r="Q10" i="9"/>
  <c r="Q11" i="9"/>
  <c r="Q12" i="9"/>
  <c r="Q13" i="9"/>
  <c r="Q14" i="9"/>
  <c r="Q15" i="9"/>
  <c r="Q19" i="9"/>
  <c r="Q21" i="9"/>
  <c r="Q22" i="9"/>
  <c r="Q23" i="9"/>
  <c r="Q24" i="9"/>
  <c r="Q25" i="9"/>
  <c r="Q26" i="9"/>
  <c r="R4" i="9"/>
  <c r="Q8" i="9"/>
  <c r="Q9" i="9"/>
  <c r="Q20" i="9"/>
  <c r="M84" i="11"/>
  <c r="N76" i="11"/>
  <c r="N79" i="11" s="1"/>
  <c r="N24" i="10"/>
  <c r="I29" i="2"/>
  <c r="H31" i="2"/>
  <c r="Q8" i="7"/>
  <c r="G30" i="2"/>
  <c r="P26" i="7"/>
  <c r="F50" i="2"/>
  <c r="P71" i="11"/>
  <c r="P70" i="11" s="1"/>
  <c r="P43" i="11" s="1"/>
  <c r="P78" i="11" s="1"/>
  <c r="L28" i="10"/>
  <c r="P15" i="11"/>
  <c r="P77" i="11" s="1"/>
  <c r="P16" i="9"/>
  <c r="Q22" i="10" s="1"/>
  <c r="Q23" i="10" s="1"/>
  <c r="P27" i="9"/>
  <c r="P48" i="7"/>
  <c r="Q24" i="10" s="1"/>
  <c r="S11" i="11" l="1"/>
  <c r="R30" i="11"/>
  <c r="R31" i="11"/>
  <c r="R32" i="11"/>
  <c r="Q15" i="11"/>
  <c r="Q77" i="11" s="1"/>
  <c r="P23" i="10"/>
  <c r="Q27" i="9"/>
  <c r="R11" i="9"/>
  <c r="R9" i="9"/>
  <c r="R10" i="9"/>
  <c r="S4" i="9"/>
  <c r="R20" i="9"/>
  <c r="R8" i="9"/>
  <c r="R12" i="9"/>
  <c r="R13" i="9"/>
  <c r="R14" i="9"/>
  <c r="R15" i="9"/>
  <c r="R19" i="9"/>
  <c r="R21" i="9"/>
  <c r="R22" i="9"/>
  <c r="R23" i="9"/>
  <c r="R24" i="9"/>
  <c r="R25" i="9"/>
  <c r="R26" i="9"/>
  <c r="Q16" i="9"/>
  <c r="N84" i="11"/>
  <c r="O76" i="11"/>
  <c r="O79" i="11" s="1"/>
  <c r="N26" i="10"/>
  <c r="O24" i="10"/>
  <c r="J29" i="2"/>
  <c r="I31" i="2"/>
  <c r="R8" i="7"/>
  <c r="H30" i="2"/>
  <c r="Q28" i="7"/>
  <c r="Q26" i="7"/>
  <c r="G50" i="2"/>
  <c r="Q71" i="11"/>
  <c r="Q70" i="11" s="1"/>
  <c r="Q43" i="11" s="1"/>
  <c r="Q78" i="11" s="1"/>
  <c r="Q25" i="10"/>
  <c r="T11" i="11" l="1"/>
  <c r="S30" i="11"/>
  <c r="S31" i="11"/>
  <c r="S32" i="11"/>
  <c r="P26" i="10"/>
  <c r="S20" i="9"/>
  <c r="S12" i="9"/>
  <c r="S13" i="9"/>
  <c r="S14" i="9"/>
  <c r="S15" i="9"/>
  <c r="S19" i="9"/>
  <c r="S21" i="9"/>
  <c r="S22" i="9"/>
  <c r="S23" i="9"/>
  <c r="S24" i="9"/>
  <c r="S25" i="9"/>
  <c r="S26" i="9"/>
  <c r="S9" i="9"/>
  <c r="S10" i="9"/>
  <c r="T4" i="9"/>
  <c r="S8" i="9"/>
  <c r="S11" i="9"/>
  <c r="R22" i="10"/>
  <c r="O84" i="11"/>
  <c r="P76" i="11"/>
  <c r="P79" i="11" s="1"/>
  <c r="O26" i="10"/>
  <c r="N28" i="10"/>
  <c r="K29" i="2"/>
  <c r="J31" i="2"/>
  <c r="S8" i="7"/>
  <c r="I30" i="2"/>
  <c r="R28" i="7"/>
  <c r="R26" i="7"/>
  <c r="H50" i="2"/>
  <c r="R71" i="11"/>
  <c r="R70" i="11" s="1"/>
  <c r="R43" i="11" s="1"/>
  <c r="R78" i="11" s="1"/>
  <c r="Q48" i="7"/>
  <c r="Q26" i="10"/>
  <c r="Q28" i="10" s="1"/>
  <c r="R15" i="11"/>
  <c r="R77" i="11" s="1"/>
  <c r="R27" i="9"/>
  <c r="S25" i="10" s="1"/>
  <c r="R16" i="9"/>
  <c r="S22" i="10" s="1"/>
  <c r="S23" i="10" s="1"/>
  <c r="R25" i="10"/>
  <c r="U11" i="11" l="1"/>
  <c r="T30" i="11"/>
  <c r="T31" i="11"/>
  <c r="T32" i="11"/>
  <c r="S15" i="11"/>
  <c r="S77" i="11" s="1"/>
  <c r="P28" i="10"/>
  <c r="S27" i="9"/>
  <c r="T8" i="9"/>
  <c r="T20" i="9"/>
  <c r="U4" i="9"/>
  <c r="T9" i="9"/>
  <c r="T10" i="9"/>
  <c r="T11" i="9"/>
  <c r="T12" i="9"/>
  <c r="T13" i="9"/>
  <c r="T14" i="9"/>
  <c r="T15" i="9"/>
  <c r="T19" i="9"/>
  <c r="T21" i="9"/>
  <c r="T22" i="9"/>
  <c r="T23" i="9"/>
  <c r="T24" i="9"/>
  <c r="T25" i="9"/>
  <c r="T26" i="9"/>
  <c r="S16" i="9"/>
  <c r="R23" i="10"/>
  <c r="P84" i="11"/>
  <c r="Q76" i="11"/>
  <c r="Q79" i="11" s="1"/>
  <c r="O28" i="10"/>
  <c r="L29" i="2"/>
  <c r="K31" i="2"/>
  <c r="T8" i="7"/>
  <c r="J30" i="2"/>
  <c r="I50" i="2"/>
  <c r="S71" i="11"/>
  <c r="S70" i="11" s="1"/>
  <c r="S43" i="11" s="1"/>
  <c r="S78" i="11" s="1"/>
  <c r="R24" i="10"/>
  <c r="S26" i="7"/>
  <c r="S28" i="7"/>
  <c r="S48" i="7" s="1"/>
  <c r="R48" i="7"/>
  <c r="S24" i="10" s="1"/>
  <c r="S26" i="10" s="1"/>
  <c r="S28" i="10" s="1"/>
  <c r="V11" i="11" l="1"/>
  <c r="U30" i="11"/>
  <c r="U31" i="11"/>
  <c r="U32" i="11"/>
  <c r="T25" i="10"/>
  <c r="U12" i="9"/>
  <c r="U13" i="9"/>
  <c r="U14" i="9"/>
  <c r="U15" i="9"/>
  <c r="U19" i="9"/>
  <c r="U21" i="9"/>
  <c r="U22" i="9"/>
  <c r="U23" i="9"/>
  <c r="U24" i="9"/>
  <c r="U25" i="9"/>
  <c r="U26" i="9"/>
  <c r="V4" i="9"/>
  <c r="U8" i="9"/>
  <c r="U11" i="9"/>
  <c r="U9" i="9"/>
  <c r="U10" i="9"/>
  <c r="U20" i="9"/>
  <c r="T22" i="10"/>
  <c r="R26" i="10"/>
  <c r="Q84" i="11"/>
  <c r="R76" i="11"/>
  <c r="R79" i="11" s="1"/>
  <c r="AB34" i="10"/>
  <c r="O35" i="10"/>
  <c r="O36" i="10" s="1"/>
  <c r="M29" i="2"/>
  <c r="L31" i="2"/>
  <c r="U8" i="7"/>
  <c r="K30" i="2"/>
  <c r="T28" i="7"/>
  <c r="T26" i="7"/>
  <c r="J50" i="2"/>
  <c r="T71" i="11"/>
  <c r="T70" i="11" s="1"/>
  <c r="T43" i="11" s="1"/>
  <c r="T78" i="11" s="1"/>
  <c r="T15" i="11"/>
  <c r="T77" i="11" s="1"/>
  <c r="T27" i="9"/>
  <c r="U25" i="10" s="1"/>
  <c r="T16" i="9"/>
  <c r="U22" i="10" s="1"/>
  <c r="U23" i="10" s="1"/>
  <c r="U28" i="7"/>
  <c r="U48" i="7" s="1"/>
  <c r="V24" i="10" s="1"/>
  <c r="T24" i="10"/>
  <c r="W11" i="11" l="1"/>
  <c r="V30" i="11"/>
  <c r="V31" i="11"/>
  <c r="V32" i="11"/>
  <c r="U15" i="11"/>
  <c r="U77" i="11" s="1"/>
  <c r="U27" i="9"/>
  <c r="V10" i="9"/>
  <c r="V11" i="9"/>
  <c r="W4" i="9"/>
  <c r="V9" i="9"/>
  <c r="V20" i="9"/>
  <c r="V8" i="9"/>
  <c r="V12" i="9"/>
  <c r="V13" i="9"/>
  <c r="V14" i="9"/>
  <c r="V15" i="9"/>
  <c r="V19" i="9"/>
  <c r="V21" i="9"/>
  <c r="V22" i="9"/>
  <c r="V23" i="9"/>
  <c r="V24" i="9"/>
  <c r="V25" i="9"/>
  <c r="V26" i="9"/>
  <c r="T23" i="10"/>
  <c r="R28" i="10"/>
  <c r="R84" i="11"/>
  <c r="S76" i="11"/>
  <c r="S79" i="11" s="1"/>
  <c r="U73" i="11"/>
  <c r="L29" i="10"/>
  <c r="L30" i="10" s="1"/>
  <c r="N29" i="10"/>
  <c r="N30" i="10" s="1"/>
  <c r="C29" i="10"/>
  <c r="D29" i="10"/>
  <c r="D30" i="10" s="1"/>
  <c r="E29" i="10"/>
  <c r="E30" i="10" s="1"/>
  <c r="F29" i="10"/>
  <c r="F30" i="10" s="1"/>
  <c r="G29" i="10"/>
  <c r="G30" i="10" s="1"/>
  <c r="H29" i="10"/>
  <c r="H30" i="10" s="1"/>
  <c r="I29" i="10"/>
  <c r="I30" i="10" s="1"/>
  <c r="J29" i="10"/>
  <c r="J30" i="10" s="1"/>
  <c r="K29" i="10"/>
  <c r="K30" i="10" s="1"/>
  <c r="M29" i="10"/>
  <c r="M30" i="10" s="1"/>
  <c r="N29" i="2"/>
  <c r="M31" i="2"/>
  <c r="V8" i="7"/>
  <c r="L30" i="2"/>
  <c r="K50" i="2"/>
  <c r="U71" i="11"/>
  <c r="U70" i="11" s="1"/>
  <c r="U43" i="11" s="1"/>
  <c r="U78" i="11" s="1"/>
  <c r="T48" i="7"/>
  <c r="U16" i="9"/>
  <c r="U26" i="7"/>
  <c r="X11" i="11" l="1"/>
  <c r="W30" i="11"/>
  <c r="W31" i="11"/>
  <c r="W32" i="11"/>
  <c r="V25" i="10"/>
  <c r="W8" i="9"/>
  <c r="W20" i="9"/>
  <c r="X4" i="9"/>
  <c r="W10" i="9"/>
  <c r="W11" i="9"/>
  <c r="W12" i="9"/>
  <c r="W13" i="9"/>
  <c r="W14" i="9"/>
  <c r="W15" i="9"/>
  <c r="W19" i="9"/>
  <c r="W21" i="9"/>
  <c r="W22" i="9"/>
  <c r="W23" i="9"/>
  <c r="W24" i="9"/>
  <c r="W25" i="9"/>
  <c r="W26" i="9"/>
  <c r="W9" i="9"/>
  <c r="V16" i="9"/>
  <c r="W22" i="10" s="1"/>
  <c r="W23" i="10" s="1"/>
  <c r="T26" i="10"/>
  <c r="S84" i="11"/>
  <c r="T76" i="11"/>
  <c r="T79" i="11" s="1"/>
  <c r="C30" i="10"/>
  <c r="O30" i="10" s="1"/>
  <c r="O29" i="10"/>
  <c r="O29" i="2"/>
  <c r="N31" i="2"/>
  <c r="W8" i="7"/>
  <c r="M30" i="2"/>
  <c r="V28" i="7"/>
  <c r="V26" i="7"/>
  <c r="L50" i="2"/>
  <c r="V71" i="11"/>
  <c r="V70" i="11" s="1"/>
  <c r="V43" i="11" s="1"/>
  <c r="V78" i="11" s="1"/>
  <c r="U24" i="10"/>
  <c r="V22" i="10"/>
  <c r="V15" i="11"/>
  <c r="V77" i="11" s="1"/>
  <c r="V27" i="9"/>
  <c r="W28" i="7"/>
  <c r="W48" i="7" s="1"/>
  <c r="X24" i="10" s="1"/>
  <c r="Y11" i="11" l="1"/>
  <c r="X30" i="11"/>
  <c r="X31" i="11"/>
  <c r="X32" i="11"/>
  <c r="X12" i="9"/>
  <c r="X13" i="9"/>
  <c r="X14" i="9"/>
  <c r="X15" i="9"/>
  <c r="X19" i="9"/>
  <c r="X21" i="9"/>
  <c r="X22" i="9"/>
  <c r="X23" i="9"/>
  <c r="X24" i="9"/>
  <c r="X25" i="9"/>
  <c r="X26" i="9"/>
  <c r="Y4" i="9"/>
  <c r="X8" i="9"/>
  <c r="X10" i="9"/>
  <c r="X11" i="9"/>
  <c r="X9" i="9"/>
  <c r="X20" i="9"/>
  <c r="W27" i="9"/>
  <c r="X25" i="10" s="1"/>
  <c r="T28" i="10"/>
  <c r="T84" i="11"/>
  <c r="U76" i="11"/>
  <c r="U79" i="11" s="1"/>
  <c r="P29" i="2"/>
  <c r="O31" i="2"/>
  <c r="X8" i="7"/>
  <c r="N30" i="2"/>
  <c r="W26" i="7"/>
  <c r="M50" i="2"/>
  <c r="W71" i="11"/>
  <c r="W70" i="11" s="1"/>
  <c r="W43" i="11" s="1"/>
  <c r="W78" i="11" s="1"/>
  <c r="V48" i="7"/>
  <c r="U26" i="10"/>
  <c r="V23" i="10"/>
  <c r="W15" i="11"/>
  <c r="W77" i="11" s="1"/>
  <c r="X26" i="10"/>
  <c r="X28" i="10" s="1"/>
  <c r="W16" i="9"/>
  <c r="X22" i="10" s="1"/>
  <c r="X23" i="10" s="1"/>
  <c r="X28" i="7"/>
  <c r="X48" i="7" s="1"/>
  <c r="Y24" i="10" s="1"/>
  <c r="W25" i="10"/>
  <c r="Z11" i="11" l="1"/>
  <c r="Y30" i="11"/>
  <c r="Y31" i="11"/>
  <c r="Y32" i="11"/>
  <c r="Y8" i="9"/>
  <c r="Y11" i="9"/>
  <c r="Z4" i="9"/>
  <c r="Y20" i="9"/>
  <c r="Y9" i="9"/>
  <c r="Y10" i="9"/>
  <c r="Y12" i="9"/>
  <c r="Y13" i="9"/>
  <c r="Y14" i="9"/>
  <c r="Y15" i="9"/>
  <c r="Y19" i="9"/>
  <c r="Y21" i="9"/>
  <c r="Y22" i="9"/>
  <c r="Y23" i="9"/>
  <c r="Y24" i="9"/>
  <c r="Y25" i="9"/>
  <c r="Y26" i="9"/>
  <c r="U84" i="11"/>
  <c r="V76" i="11"/>
  <c r="V79" i="11" s="1"/>
  <c r="P31" i="2"/>
  <c r="E52" i="2"/>
  <c r="C31" i="2"/>
  <c r="Y8" i="7"/>
  <c r="O30" i="2"/>
  <c r="X26" i="7"/>
  <c r="N50" i="2"/>
  <c r="X71" i="11"/>
  <c r="X70" i="11" s="1"/>
  <c r="X43" i="11" s="1"/>
  <c r="X78" i="11" s="1"/>
  <c r="W24" i="10"/>
  <c r="V26" i="10"/>
  <c r="X15" i="11"/>
  <c r="X77" i="11" s="1"/>
  <c r="X27" i="9"/>
  <c r="X16" i="9"/>
  <c r="U28" i="10"/>
  <c r="AA11" i="11" l="1"/>
  <c r="Z30" i="11"/>
  <c r="Z31" i="11"/>
  <c r="F50" i="6" s="1"/>
  <c r="Z32" i="11"/>
  <c r="F53" i="6" s="1"/>
  <c r="Y16" i="9"/>
  <c r="Z20" i="9"/>
  <c r="Z8" i="9"/>
  <c r="Z11" i="9"/>
  <c r="Z12" i="9"/>
  <c r="Z13" i="9"/>
  <c r="Z14" i="9"/>
  <c r="Z15" i="9"/>
  <c r="Z19" i="9"/>
  <c r="Z21" i="9"/>
  <c r="Z22" i="9"/>
  <c r="Z23" i="9"/>
  <c r="Z24" i="9"/>
  <c r="Z25" i="9"/>
  <c r="Z26" i="9"/>
  <c r="Z9" i="9"/>
  <c r="AA4" i="9"/>
  <c r="Z10" i="9"/>
  <c r="Y27" i="9"/>
  <c r="V84" i="11"/>
  <c r="W76" i="11"/>
  <c r="W79" i="11" s="1"/>
  <c r="Z8" i="7"/>
  <c r="P30" i="2"/>
  <c r="F52" i="2"/>
  <c r="E54" i="2"/>
  <c r="C30" i="2"/>
  <c r="C50" i="2" s="1"/>
  <c r="Y28" i="7"/>
  <c r="Y26" i="7"/>
  <c r="O50" i="2"/>
  <c r="Y71" i="11"/>
  <c r="Y70" i="11" s="1"/>
  <c r="Y43" i="11" s="1"/>
  <c r="Y78" i="11" s="1"/>
  <c r="W26" i="10"/>
  <c r="W28" i="10" s="1"/>
  <c r="Y25" i="10"/>
  <c r="Y22" i="10"/>
  <c r="Y15" i="11"/>
  <c r="Y77" i="11" s="1"/>
  <c r="V28" i="10"/>
  <c r="AB11" i="11" l="1"/>
  <c r="AA30" i="11"/>
  <c r="AA31" i="11"/>
  <c r="AA32" i="11"/>
  <c r="F51" i="6"/>
  <c r="Z15" i="11"/>
  <c r="Z77" i="11" s="1"/>
  <c r="F54" i="6"/>
  <c r="AA8" i="9"/>
  <c r="AA9" i="9"/>
  <c r="AB4" i="9"/>
  <c r="AA10" i="9"/>
  <c r="AA11" i="9"/>
  <c r="AA12" i="9"/>
  <c r="AA13" i="9"/>
  <c r="AA14" i="9"/>
  <c r="AA15" i="9"/>
  <c r="AA19" i="9"/>
  <c r="AA20" i="9"/>
  <c r="AA21" i="9"/>
  <c r="AA22" i="9"/>
  <c r="AA23" i="9"/>
  <c r="AA24" i="9"/>
  <c r="AA25" i="9"/>
  <c r="AA26" i="9"/>
  <c r="W84" i="11"/>
  <c r="X76" i="11"/>
  <c r="X79" i="11" s="1"/>
  <c r="Z28" i="7"/>
  <c r="Z26" i="7"/>
  <c r="P50" i="2"/>
  <c r="Z71" i="11"/>
  <c r="Z70" i="11" s="1"/>
  <c r="Z43" i="11" s="1"/>
  <c r="Z78" i="11" s="1"/>
  <c r="G52" i="2"/>
  <c r="F54" i="2"/>
  <c r="AA8" i="7"/>
  <c r="E53" i="2"/>
  <c r="Y48" i="7"/>
  <c r="Y23" i="10"/>
  <c r="Z16" i="9"/>
  <c r="AA22" i="10" s="1"/>
  <c r="Z27" i="9"/>
  <c r="AA25" i="10" s="1"/>
  <c r="Z22" i="10"/>
  <c r="Z23" i="10" s="1"/>
  <c r="Z25" i="10"/>
  <c r="AB25" i="10" s="1"/>
  <c r="AA28" i="7"/>
  <c r="AA48" i="7" s="1"/>
  <c r="AC24" i="10" s="1"/>
  <c r="AC11" i="11" l="1"/>
  <c r="AB30" i="11"/>
  <c r="AB31" i="11"/>
  <c r="AB32" i="11"/>
  <c r="AA15" i="11"/>
  <c r="AA77" i="11" s="1"/>
  <c r="AA16" i="9"/>
  <c r="AB12" i="9"/>
  <c r="AB13" i="9"/>
  <c r="AB14" i="9"/>
  <c r="AB15" i="9"/>
  <c r="AB19" i="9"/>
  <c r="AB20" i="9"/>
  <c r="AB21" i="9"/>
  <c r="AB22" i="9"/>
  <c r="AB23" i="9"/>
  <c r="AB24" i="9"/>
  <c r="AB25" i="9"/>
  <c r="AB26" i="9"/>
  <c r="AC4" i="9"/>
  <c r="AB11" i="9"/>
  <c r="AB9" i="9"/>
  <c r="AB10" i="9"/>
  <c r="AB8" i="9"/>
  <c r="AA27" i="9"/>
  <c r="X84" i="11"/>
  <c r="Y76" i="11"/>
  <c r="Y79" i="11" s="1"/>
  <c r="H52" i="2"/>
  <c r="G54" i="2"/>
  <c r="AB8" i="7"/>
  <c r="F53" i="2"/>
  <c r="AA26" i="7"/>
  <c r="E73" i="2"/>
  <c r="AA71" i="11"/>
  <c r="AA70" i="11" s="1"/>
  <c r="AA43" i="11" s="1"/>
  <c r="AA78" i="11" s="1"/>
  <c r="Z24" i="10"/>
  <c r="AB23" i="10"/>
  <c r="Y26" i="10"/>
  <c r="Z48" i="7"/>
  <c r="AA24" i="10" s="1"/>
  <c r="AA26" i="10" s="1"/>
  <c r="AA28" i="10" s="1"/>
  <c r="AA23" i="10"/>
  <c r="AB22" i="10"/>
  <c r="AD11" i="11" l="1"/>
  <c r="AC30" i="11"/>
  <c r="AC31" i="11"/>
  <c r="AC32" i="11"/>
  <c r="AC22" i="10"/>
  <c r="AC8" i="9"/>
  <c r="AC10" i="9"/>
  <c r="AC11" i="9"/>
  <c r="AD4" i="9"/>
  <c r="AC9" i="9"/>
  <c r="AC12" i="9"/>
  <c r="AC13" i="9"/>
  <c r="AC14" i="9"/>
  <c r="AC15" i="9"/>
  <c r="AC19" i="9"/>
  <c r="AC20" i="9"/>
  <c r="AC21" i="9"/>
  <c r="AC22" i="9"/>
  <c r="AC23" i="9"/>
  <c r="AC24" i="9"/>
  <c r="AC25" i="9"/>
  <c r="AC26" i="9"/>
  <c r="AC25" i="10"/>
  <c r="Y84" i="11"/>
  <c r="Z76" i="11"/>
  <c r="Z79" i="11" s="1"/>
  <c r="I52" i="2"/>
  <c r="H54" i="2"/>
  <c r="AC8" i="7"/>
  <c r="G53" i="2"/>
  <c r="AB28" i="7"/>
  <c r="AB26" i="7"/>
  <c r="F73" i="2"/>
  <c r="AB71" i="11"/>
  <c r="AB70" i="11" s="1"/>
  <c r="AB43" i="11" s="1"/>
  <c r="AB78" i="11" s="1"/>
  <c r="Z26" i="10"/>
  <c r="Z28" i="10" s="1"/>
  <c r="AB24" i="10"/>
  <c r="AB26" i="10"/>
  <c r="Y28" i="10"/>
  <c r="AB15" i="11"/>
  <c r="AB77" i="11" s="1"/>
  <c r="AB27" i="9"/>
  <c r="AB16" i="9"/>
  <c r="AE11" i="11" l="1"/>
  <c r="AD30" i="11"/>
  <c r="AD31" i="11"/>
  <c r="AD32" i="11"/>
  <c r="AC15" i="11"/>
  <c r="AC77" i="11" s="1"/>
  <c r="AC23" i="10"/>
  <c r="AC16" i="9"/>
  <c r="AD8" i="9"/>
  <c r="AD10" i="9"/>
  <c r="AD12" i="9"/>
  <c r="AD13" i="9"/>
  <c r="AD14" i="9"/>
  <c r="AD15" i="9"/>
  <c r="AD19" i="9"/>
  <c r="AD20" i="9"/>
  <c r="AD21" i="9"/>
  <c r="AD22" i="9"/>
  <c r="AD23" i="9"/>
  <c r="AD24" i="9"/>
  <c r="AD25" i="9"/>
  <c r="AD26" i="9"/>
  <c r="AE4" i="9"/>
  <c r="AD9" i="9"/>
  <c r="AD11" i="9"/>
  <c r="AC27" i="9"/>
  <c r="AE25" i="10" s="1"/>
  <c r="Z84" i="11"/>
  <c r="AA76" i="11"/>
  <c r="AA79" i="11" s="1"/>
  <c r="J52" i="2"/>
  <c r="I54" i="2"/>
  <c r="AD8" i="7"/>
  <c r="H53" i="2"/>
  <c r="AC28" i="7"/>
  <c r="AC48" i="7" s="1"/>
  <c r="AE24" i="10" s="1"/>
  <c r="AC26" i="7"/>
  <c r="G73" i="2"/>
  <c r="AC71" i="11"/>
  <c r="AC70" i="11" s="1"/>
  <c r="AC43" i="11" s="1"/>
  <c r="AC78" i="11" s="1"/>
  <c r="AB48" i="7"/>
  <c r="AB28" i="10"/>
  <c r="AD28" i="7"/>
  <c r="AD25" i="10"/>
  <c r="AD22" i="10"/>
  <c r="AD23" i="10" s="1"/>
  <c r="AF11" i="11" l="1"/>
  <c r="AE30" i="11"/>
  <c r="AE31" i="11"/>
  <c r="AE32" i="11"/>
  <c r="AC26" i="10"/>
  <c r="AE8" i="9"/>
  <c r="AE10" i="9"/>
  <c r="AE9" i="9"/>
  <c r="AF4" i="9"/>
  <c r="AE11" i="9"/>
  <c r="AE12" i="9"/>
  <c r="AE13" i="9"/>
  <c r="AE14" i="9"/>
  <c r="AE15" i="9"/>
  <c r="AE19" i="9"/>
  <c r="AE20" i="9"/>
  <c r="AE21" i="9"/>
  <c r="AE22" i="9"/>
  <c r="AE23" i="9"/>
  <c r="AE24" i="9"/>
  <c r="AE25" i="9"/>
  <c r="AE26" i="9"/>
  <c r="AA84" i="11"/>
  <c r="AB76" i="11"/>
  <c r="AB79" i="11" s="1"/>
  <c r="K52" i="2"/>
  <c r="J54" i="2"/>
  <c r="AE8" i="7"/>
  <c r="I53" i="2"/>
  <c r="AD26" i="7"/>
  <c r="H73" i="2"/>
  <c r="AD71" i="11"/>
  <c r="AD70" i="11" s="1"/>
  <c r="AD43" i="11" s="1"/>
  <c r="AD78" i="11" s="1"/>
  <c r="AD24" i="10"/>
  <c r="AB35" i="10"/>
  <c r="AB36" i="10" s="1"/>
  <c r="AO34" i="10"/>
  <c r="AD15" i="11"/>
  <c r="AD77" i="11" s="1"/>
  <c r="AD27" i="9"/>
  <c r="AE22" i="10"/>
  <c r="AD16" i="9"/>
  <c r="AF22" i="10" s="1"/>
  <c r="AF23" i="10" s="1"/>
  <c r="AD48" i="7"/>
  <c r="AF24" i="10" s="1"/>
  <c r="AG11" i="11" l="1"/>
  <c r="AF30" i="11"/>
  <c r="AF31" i="11"/>
  <c r="AF32" i="11"/>
  <c r="AE15" i="11"/>
  <c r="AE77" i="11" s="1"/>
  <c r="AC28" i="10"/>
  <c r="AF10" i="9"/>
  <c r="AF12" i="9"/>
  <c r="AF13" i="9"/>
  <c r="AF14" i="9"/>
  <c r="AF15" i="9"/>
  <c r="AF19" i="9"/>
  <c r="AF20" i="9"/>
  <c r="AF21" i="9"/>
  <c r="AF22" i="9"/>
  <c r="AF23" i="9"/>
  <c r="AF24" i="9"/>
  <c r="AF25" i="9"/>
  <c r="AF26" i="9"/>
  <c r="AF9" i="9"/>
  <c r="AF11" i="9"/>
  <c r="AG4" i="9"/>
  <c r="AF8" i="9"/>
  <c r="AE27" i="9"/>
  <c r="AB84" i="11"/>
  <c r="AC76" i="11"/>
  <c r="AC79" i="11" s="1"/>
  <c r="L52" i="2"/>
  <c r="K54" i="2"/>
  <c r="AF8" i="7"/>
  <c r="J53" i="2"/>
  <c r="AF28" i="7"/>
  <c r="AF48" i="7" s="1"/>
  <c r="AH24" i="10" s="1"/>
  <c r="AE26" i="7"/>
  <c r="I73" i="2"/>
  <c r="AE71" i="11"/>
  <c r="AE70" i="11" s="1"/>
  <c r="AE43" i="11" s="1"/>
  <c r="AE78" i="11" s="1"/>
  <c r="AD26" i="10"/>
  <c r="AD28" i="10" s="1"/>
  <c r="Z29" i="10"/>
  <c r="Z30" i="10" s="1"/>
  <c r="X29" i="10"/>
  <c r="X30" i="10" s="1"/>
  <c r="V29" i="10"/>
  <c r="V30" i="10" s="1"/>
  <c r="T29" i="10"/>
  <c r="T30" i="10" s="1"/>
  <c r="S29" i="10"/>
  <c r="S30" i="10" s="1"/>
  <c r="Q29" i="10"/>
  <c r="Q30" i="10" s="1"/>
  <c r="AA29" i="10"/>
  <c r="AA30" i="10" s="1"/>
  <c r="Y29" i="10"/>
  <c r="Y30" i="10" s="1"/>
  <c r="W29" i="10"/>
  <c r="W30" i="10" s="1"/>
  <c r="U29" i="10"/>
  <c r="U30" i="10" s="1"/>
  <c r="R29" i="10"/>
  <c r="R30" i="10" s="1"/>
  <c r="P29" i="10"/>
  <c r="AG73" i="11"/>
  <c r="AF25" i="10"/>
  <c r="AE23" i="10"/>
  <c r="AE26" i="10" s="1"/>
  <c r="AE28" i="10" s="1"/>
  <c r="AE16" i="9"/>
  <c r="AE28" i="7"/>
  <c r="AH11" i="11" l="1"/>
  <c r="AG30" i="11"/>
  <c r="AG31" i="11"/>
  <c r="AG32" i="11"/>
  <c r="AG11" i="9"/>
  <c r="AG12" i="9"/>
  <c r="AG13" i="9"/>
  <c r="AG14" i="9"/>
  <c r="AG15" i="9"/>
  <c r="AG19" i="9"/>
  <c r="AG20" i="9"/>
  <c r="AG21" i="9"/>
  <c r="AG22" i="9"/>
  <c r="AG23" i="9"/>
  <c r="AG24" i="9"/>
  <c r="AG25" i="9"/>
  <c r="AG26" i="9"/>
  <c r="AH4" i="9"/>
  <c r="AG8" i="9"/>
  <c r="AG9" i="9"/>
  <c r="AG10" i="9"/>
  <c r="AF16" i="9"/>
  <c r="AH22" i="10" s="1"/>
  <c r="AH23" i="10" s="1"/>
  <c r="AC84" i="11"/>
  <c r="AD76" i="11"/>
  <c r="AD79" i="11" s="1"/>
  <c r="M52" i="2"/>
  <c r="L54" i="2"/>
  <c r="AG8" i="7"/>
  <c r="K53" i="2"/>
  <c r="AF26" i="7"/>
  <c r="J73" i="2"/>
  <c r="AF71" i="11"/>
  <c r="AF70" i="11" s="1"/>
  <c r="AF43" i="11" s="1"/>
  <c r="AF78" i="11" s="1"/>
  <c r="P30" i="10"/>
  <c r="AB30" i="10" s="1"/>
  <c r="AB29" i="10"/>
  <c r="AF26" i="10"/>
  <c r="AG22" i="10"/>
  <c r="AE48" i="7"/>
  <c r="AF15" i="11"/>
  <c r="AF77" i="11" s="1"/>
  <c r="AF27" i="9"/>
  <c r="AH25" i="10" s="1"/>
  <c r="AG25" i="10"/>
  <c r="AI11" i="11" l="1"/>
  <c r="AH30" i="11"/>
  <c r="AH31" i="11"/>
  <c r="AH32" i="11"/>
  <c r="AG15" i="11"/>
  <c r="AG77" i="11" s="1"/>
  <c r="AG27" i="9"/>
  <c r="AH11" i="9"/>
  <c r="AI4" i="9"/>
  <c r="AH8" i="9"/>
  <c r="AH9" i="9"/>
  <c r="AH10" i="9"/>
  <c r="AH12" i="9"/>
  <c r="AH13" i="9"/>
  <c r="AH14" i="9"/>
  <c r="AH15" i="9"/>
  <c r="AH19" i="9"/>
  <c r="AH20" i="9"/>
  <c r="AH21" i="9"/>
  <c r="AH22" i="9"/>
  <c r="AH23" i="9"/>
  <c r="AH24" i="9"/>
  <c r="AH25" i="9"/>
  <c r="AH26" i="9"/>
  <c r="AD84" i="11"/>
  <c r="AE76" i="11"/>
  <c r="AE79" i="11" s="1"/>
  <c r="N52" i="2"/>
  <c r="M54" i="2"/>
  <c r="AH8" i="7"/>
  <c r="L53" i="2"/>
  <c r="AG28" i="7"/>
  <c r="AG26" i="7"/>
  <c r="K73" i="2"/>
  <c r="AG71" i="11"/>
  <c r="AG70" i="11" s="1"/>
  <c r="AG43" i="11" s="1"/>
  <c r="AG78" i="11" s="1"/>
  <c r="AF28" i="10"/>
  <c r="AG23" i="10"/>
  <c r="AG24" i="10"/>
  <c r="AG16" i="9"/>
  <c r="AH26" i="10"/>
  <c r="AH28" i="10" s="1"/>
  <c r="AJ11" i="11" l="1"/>
  <c r="AI30" i="11"/>
  <c r="AI15" i="11" s="1"/>
  <c r="AI77" i="11" s="1"/>
  <c r="AI31" i="11"/>
  <c r="AI32" i="11"/>
  <c r="AI25" i="10"/>
  <c r="AI9" i="9"/>
  <c r="AJ4" i="9"/>
  <c r="AI12" i="9"/>
  <c r="AI13" i="9"/>
  <c r="AI14" i="9"/>
  <c r="AI15" i="9"/>
  <c r="AI19" i="9"/>
  <c r="AI20" i="9"/>
  <c r="AI21" i="9"/>
  <c r="AI22" i="9"/>
  <c r="AI23" i="9"/>
  <c r="AI24" i="9"/>
  <c r="AI25" i="9"/>
  <c r="AI26" i="9"/>
  <c r="AI8" i="9"/>
  <c r="AI10" i="9"/>
  <c r="AI11" i="9"/>
  <c r="AH16" i="9"/>
  <c r="AJ22" i="10" s="1"/>
  <c r="AJ23" i="10" s="1"/>
  <c r="AE84" i="11"/>
  <c r="AF76" i="11"/>
  <c r="AF79" i="11" s="1"/>
  <c r="O52" i="2"/>
  <c r="N54" i="2"/>
  <c r="AI8" i="7"/>
  <c r="M53" i="2"/>
  <c r="AH26" i="7"/>
  <c r="L73" i="2"/>
  <c r="AH71" i="11"/>
  <c r="AH70" i="11" s="1"/>
  <c r="AH43" i="11" s="1"/>
  <c r="AH78" i="11" s="1"/>
  <c r="AG48" i="7"/>
  <c r="AG26" i="10"/>
  <c r="AI22" i="10"/>
  <c r="AH15" i="11"/>
  <c r="AH77" i="11" s="1"/>
  <c r="AH27" i="9"/>
  <c r="AJ25" i="10" s="1"/>
  <c r="AH28" i="7"/>
  <c r="AK11" i="11" l="1"/>
  <c r="AJ30" i="11"/>
  <c r="AJ31" i="11"/>
  <c r="AJ32" i="11"/>
  <c r="AJ10" i="9"/>
  <c r="AJ11" i="9"/>
  <c r="AJ12" i="9"/>
  <c r="AJ13" i="9"/>
  <c r="AJ14" i="9"/>
  <c r="AJ15" i="9"/>
  <c r="AJ19" i="9"/>
  <c r="AJ20" i="9"/>
  <c r="AJ21" i="9"/>
  <c r="AJ22" i="9"/>
  <c r="AJ23" i="9"/>
  <c r="AJ24" i="9"/>
  <c r="AJ25" i="9"/>
  <c r="AJ26" i="9"/>
  <c r="AJ9" i="9"/>
  <c r="AK4" i="9"/>
  <c r="AJ8" i="9"/>
  <c r="AI27" i="9"/>
  <c r="AF84" i="11"/>
  <c r="AG76" i="11"/>
  <c r="AG79" i="11" s="1"/>
  <c r="P52" i="2"/>
  <c r="P54" i="2" s="1"/>
  <c r="O54" i="2"/>
  <c r="AJ8" i="7"/>
  <c r="N53" i="2"/>
  <c r="AI28" i="7"/>
  <c r="AI48" i="7" s="1"/>
  <c r="AI26" i="7"/>
  <c r="M73" i="2"/>
  <c r="AI71" i="11"/>
  <c r="AI70" i="11" s="1"/>
  <c r="AI43" i="11" s="1"/>
  <c r="AI78" i="11" s="1"/>
  <c r="AI24" i="10"/>
  <c r="AG28" i="10"/>
  <c r="AI23" i="10"/>
  <c r="AI16" i="9"/>
  <c r="AH48" i="7"/>
  <c r="AJ24" i="10" s="1"/>
  <c r="AJ26" i="10" s="1"/>
  <c r="AJ28" i="10" s="1"/>
  <c r="AL11" i="11" l="1"/>
  <c r="AK30" i="11"/>
  <c r="AK31" i="11"/>
  <c r="AK32" i="11"/>
  <c r="AK9" i="9"/>
  <c r="AK12" i="9"/>
  <c r="AK13" i="9"/>
  <c r="AK14" i="9"/>
  <c r="AK15" i="9"/>
  <c r="AK19" i="9"/>
  <c r="AK20" i="9"/>
  <c r="AK21" i="9"/>
  <c r="AK22" i="9"/>
  <c r="AK23" i="9"/>
  <c r="AK24" i="9"/>
  <c r="AK25" i="9"/>
  <c r="AK26" i="9"/>
  <c r="AL4" i="9"/>
  <c r="AK11" i="9"/>
  <c r="AK8" i="9"/>
  <c r="AK10" i="9"/>
  <c r="AJ16" i="9"/>
  <c r="AK25" i="10"/>
  <c r="AG84" i="11"/>
  <c r="AH76" i="11"/>
  <c r="AH79" i="11" s="1"/>
  <c r="AL8" i="7"/>
  <c r="AL26" i="7" s="1"/>
  <c r="P53" i="2"/>
  <c r="C54" i="2"/>
  <c r="AK8" i="7"/>
  <c r="AK26" i="7" s="1"/>
  <c r="O53" i="2"/>
  <c r="AL28" i="7"/>
  <c r="AL48" i="7" s="1"/>
  <c r="AN24" i="10" s="1"/>
  <c r="AJ28" i="7"/>
  <c r="AJ26" i="7"/>
  <c r="AN26" i="7" s="1"/>
  <c r="N73" i="2"/>
  <c r="AJ71" i="11"/>
  <c r="AJ70" i="11" s="1"/>
  <c r="AJ43" i="11" s="1"/>
  <c r="AJ78" i="11" s="1"/>
  <c r="AI26" i="10"/>
  <c r="AK22" i="10"/>
  <c r="AJ15" i="11"/>
  <c r="AJ77" i="11" s="1"/>
  <c r="AJ27" i="9"/>
  <c r="AN8" i="7"/>
  <c r="AK28" i="7"/>
  <c r="AK48" i="7" s="1"/>
  <c r="AM24" i="10" s="1"/>
  <c r="AK24" i="10"/>
  <c r="AL30" i="11" l="1"/>
  <c r="AL31" i="11"/>
  <c r="G50" i="6" s="1"/>
  <c r="AL32" i="11"/>
  <c r="G53" i="6" s="1"/>
  <c r="H53" i="6" s="1"/>
  <c r="I53" i="6" s="1"/>
  <c r="AN19" i="9"/>
  <c r="AK27" i="9"/>
  <c r="AL11" i="9"/>
  <c r="AN11" i="9" s="1"/>
  <c r="AL9" i="9"/>
  <c r="AN9" i="9" s="1"/>
  <c r="AL10" i="9"/>
  <c r="AN10" i="9" s="1"/>
  <c r="AL8" i="9"/>
  <c r="AL12" i="9"/>
  <c r="AN12" i="9" s="1"/>
  <c r="AL13" i="9"/>
  <c r="AN13" i="9" s="1"/>
  <c r="AL14" i="9"/>
  <c r="AN14" i="9" s="1"/>
  <c r="AL15" i="9"/>
  <c r="AN15" i="9" s="1"/>
  <c r="AL19" i="9"/>
  <c r="AL20" i="9"/>
  <c r="AN20" i="9" s="1"/>
  <c r="AL21" i="9"/>
  <c r="AN21" i="9" s="1"/>
  <c r="AL22" i="9"/>
  <c r="AN22" i="9" s="1"/>
  <c r="AL23" i="9"/>
  <c r="AN23" i="9" s="1"/>
  <c r="AL24" i="9"/>
  <c r="AN24" i="9" s="1"/>
  <c r="AL25" i="9"/>
  <c r="AN25" i="9" s="1"/>
  <c r="AL26" i="9"/>
  <c r="AN26" i="9" s="1"/>
  <c r="AH84" i="11"/>
  <c r="AI76" i="11"/>
  <c r="AI79" i="11" s="1"/>
  <c r="P73" i="2"/>
  <c r="AL71" i="11"/>
  <c r="AL70" i="11" s="1"/>
  <c r="AL43" i="11" s="1"/>
  <c r="AL78" i="11" s="1"/>
  <c r="C53" i="2"/>
  <c r="C73" i="2" s="1"/>
  <c r="C56" i="6" s="1"/>
  <c r="C90" i="2"/>
  <c r="E90" i="2" s="1"/>
  <c r="O73" i="2"/>
  <c r="AK71" i="11"/>
  <c r="AK70" i="11" s="1"/>
  <c r="AK43" i="11" s="1"/>
  <c r="AK78" i="11" s="1"/>
  <c r="AN28" i="7"/>
  <c r="AJ48" i="7"/>
  <c r="AI28" i="10"/>
  <c r="AK23" i="10"/>
  <c r="AK15" i="11"/>
  <c r="AK77" i="11" s="1"/>
  <c r="AK16" i="9"/>
  <c r="AM22" i="10" s="1"/>
  <c r="AL22" i="10"/>
  <c r="AL23" i="10" s="1"/>
  <c r="AL25" i="10"/>
  <c r="G51" i="6" l="1"/>
  <c r="H51" i="6" s="1"/>
  <c r="I51" i="6" s="1"/>
  <c r="AL15" i="11"/>
  <c r="AL77" i="11" s="1"/>
  <c r="H50" i="6"/>
  <c r="G54" i="6"/>
  <c r="AN8" i="9"/>
  <c r="AL16" i="9"/>
  <c r="AI84" i="11"/>
  <c r="AJ76" i="11"/>
  <c r="AJ79" i="11" s="1"/>
  <c r="AN48" i="7"/>
  <c r="AL24" i="10"/>
  <c r="AK26" i="10"/>
  <c r="AL27" i="9"/>
  <c r="AN25" i="10" s="1"/>
  <c r="AM25" i="10"/>
  <c r="AN27" i="9"/>
  <c r="AM23" i="10"/>
  <c r="I50" i="6" l="1"/>
  <c r="H54" i="6"/>
  <c r="AN16" i="9"/>
  <c r="AN22" i="10"/>
  <c r="AJ84" i="11"/>
  <c r="AK76" i="11"/>
  <c r="AK79" i="11" s="1"/>
  <c r="AL26" i="10"/>
  <c r="AO24" i="10"/>
  <c r="AK28" i="10"/>
  <c r="AO25" i="10"/>
  <c r="AM26" i="10"/>
  <c r="AM28" i="10" s="1"/>
  <c r="AO22" i="10" l="1"/>
  <c r="AN23" i="10"/>
  <c r="AK84" i="11"/>
  <c r="AL76" i="11"/>
  <c r="AL79" i="11" s="1"/>
  <c r="AL28" i="10"/>
  <c r="AO23" i="10" l="1"/>
  <c r="AN26" i="10"/>
  <c r="C81" i="11"/>
  <c r="AL84" i="11"/>
  <c r="AO26" i="10" l="1"/>
  <c r="AN28" i="10"/>
  <c r="D81" i="11"/>
  <c r="E57" i="6" s="1"/>
  <c r="C57" i="6"/>
  <c r="AO28" i="10" l="1"/>
  <c r="AO35" i="10" s="1"/>
  <c r="AO36" i="10" s="1"/>
  <c r="C58" i="6"/>
  <c r="AN29" i="10" l="1"/>
  <c r="AN30" i="10" s="1"/>
  <c r="AM29" i="10"/>
  <c r="AM30" i="10" s="1"/>
  <c r="AK29" i="10"/>
  <c r="AK30" i="10" s="1"/>
  <c r="AI29" i="10"/>
  <c r="AI30" i="10" s="1"/>
  <c r="AG29" i="10"/>
  <c r="AG30" i="10" s="1"/>
  <c r="AE29" i="10"/>
  <c r="AE30" i="10" s="1"/>
  <c r="AC29" i="10"/>
  <c r="AL29" i="10"/>
  <c r="AL30" i="10" s="1"/>
  <c r="AJ29" i="10"/>
  <c r="AJ30" i="10" s="1"/>
  <c r="AH29" i="10"/>
  <c r="AH30" i="10" s="1"/>
  <c r="AF29" i="10"/>
  <c r="AF30" i="10" s="1"/>
  <c r="AD29" i="10"/>
  <c r="AD30" i="10" s="1"/>
  <c r="AC30" i="10" l="1"/>
  <c r="AO30" i="10" s="1"/>
  <c r="AQ30" i="10" s="1"/>
  <c r="AO29"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E6" authorId="0" shapeId="0" xr:uid="{00000000-0006-0000-0100-000010000000}">
      <text>
        <r>
          <rPr>
            <sz val="10"/>
            <rFont val="Arial"/>
            <family val="2"/>
          </rPr>
          <t>START DATE OF THE PLAN (first month). Every date and year header in the workbook is calculated from this cell.</t>
        </r>
      </text>
    </comment>
    <comment ref="B8" authorId="0" shapeId="0" xr:uid="{00000000-0006-0000-0100-000001000000}">
      <text>
        <r>
          <rPr>
            <sz val="10"/>
            <rFont val="Arial"/>
            <family val="2"/>
          </rPr>
          <t>LINKED: this line is calculated from the R&amp;D detail table (rows 79-88). Enter R&amp;D items there, not here.</t>
        </r>
      </text>
    </comment>
    <comment ref="B12" authorId="0" shapeId="0" xr:uid="{00000000-0006-0000-0100-000002000000}">
      <text>
        <r>
          <rPr>
            <sz val="10"/>
            <rFont val="Arial"/>
            <family val="2"/>
          </rPr>
          <t>Web Page, Anti Virus and other software</t>
        </r>
      </text>
    </comment>
    <comment ref="B13" authorId="0" shapeId="0" xr:uid="{00000000-0006-0000-0100-000003000000}">
      <text>
        <r>
          <rPr>
            <sz val="10"/>
            <rFont val="Arial"/>
            <family val="2"/>
          </rPr>
          <t>Qualsevol altre immobilitzat material que no s'ha pigut incloure en les altres partides</t>
        </r>
      </text>
    </comment>
    <comment ref="B14" authorId="0" shapeId="0" xr:uid="{00000000-0006-0000-0100-000004000000}">
      <text>
        <r>
          <rPr>
            <sz val="10"/>
            <rFont val="Arial"/>
            <family val="2"/>
          </rPr>
          <t>rent deposit and all the kind of deposit and guaranteee that require liquidity but will get refunded at the end of the contract</t>
        </r>
      </text>
    </comment>
    <comment ref="B24" authorId="0" shapeId="0" xr:uid="{00000000-0006-0000-0100-000005000000}">
      <text>
        <r>
          <rPr>
            <sz val="10"/>
            <rFont val="Arial"/>
            <family val="2"/>
          </rPr>
          <t>Computer and other informatic equipment</t>
        </r>
      </text>
    </comment>
    <comment ref="B31" authorId="0" shapeId="0" xr:uid="{00000000-0006-0000-0100-000006000000}">
      <text>
        <r>
          <rPr>
            <sz val="10"/>
            <rFont val="Arial"/>
            <family val="2"/>
          </rPr>
          <t>LINKED: this line is calculated from the R&amp;D detail table (rows 79-88). Enter R&amp;D items there, not here.</t>
        </r>
      </text>
    </comment>
    <comment ref="B35" authorId="0" shapeId="0" xr:uid="{00000000-0006-0000-0100-000007000000}">
      <text>
        <r>
          <rPr>
            <sz val="10"/>
            <rFont val="Arial"/>
            <family val="2"/>
          </rPr>
          <t>Web Page, Anti Virus and other software</t>
        </r>
      </text>
    </comment>
    <comment ref="B36" authorId="0" shapeId="0" xr:uid="{00000000-0006-0000-0100-000008000000}">
      <text>
        <r>
          <rPr>
            <sz val="10"/>
            <rFont val="Arial"/>
            <family val="2"/>
          </rPr>
          <t>Qualsevol altre immobilitzat material que no s'ha pigut incloure en les altres partides</t>
        </r>
      </text>
    </comment>
    <comment ref="B37" authorId="0" shapeId="0" xr:uid="{00000000-0006-0000-0100-000009000000}">
      <text>
        <r>
          <rPr>
            <sz val="10"/>
            <rFont val="Arial"/>
            <family val="2"/>
          </rPr>
          <t>rent deposit and all the kind of deposit and guaranteee that require liquidity but will get refunded at the end of the contract</t>
        </r>
      </text>
    </comment>
    <comment ref="B47" authorId="0" shapeId="0" xr:uid="{00000000-0006-0000-0100-00000A000000}">
      <text>
        <r>
          <rPr>
            <sz val="10"/>
            <rFont val="Arial"/>
            <family val="2"/>
          </rPr>
          <t>Computer and other informatic equipment</t>
        </r>
      </text>
    </comment>
    <comment ref="B54" authorId="0" shapeId="0" xr:uid="{00000000-0006-0000-0100-00000B000000}">
      <text>
        <r>
          <rPr>
            <sz val="10"/>
            <rFont val="Arial"/>
            <family val="2"/>
          </rPr>
          <t>LINKED: this line is calculated from the R&amp;D detail table (rows 79-88). Enter R&amp;D items there, not here.</t>
        </r>
      </text>
    </comment>
    <comment ref="B58" authorId="0" shapeId="0" xr:uid="{00000000-0006-0000-0100-00000C000000}">
      <text>
        <r>
          <rPr>
            <sz val="10"/>
            <rFont val="Arial"/>
            <family val="2"/>
          </rPr>
          <t>Web Page, Anti Virus and other software</t>
        </r>
      </text>
    </comment>
    <comment ref="B59" authorId="0" shapeId="0" xr:uid="{00000000-0006-0000-0100-00000D000000}">
      <text>
        <r>
          <rPr>
            <sz val="10"/>
            <rFont val="Arial"/>
            <family val="2"/>
          </rPr>
          <t>Qualsevol altre immobilitzat material que no s'ha pigut incloure en les altres partides</t>
        </r>
      </text>
    </comment>
    <comment ref="B60" authorId="0" shapeId="0" xr:uid="{00000000-0006-0000-0100-00000E000000}">
      <text>
        <r>
          <rPr>
            <sz val="10"/>
            <rFont val="Arial"/>
            <family val="2"/>
          </rPr>
          <t>rent deposit and all the kind of deposit and guaranteee that require liquidity but will get refunded at the end of the contract</t>
        </r>
      </text>
    </comment>
    <comment ref="B70" authorId="0" shapeId="0" xr:uid="{00000000-0006-0000-0100-00000F000000}">
      <text>
        <r>
          <rPr>
            <sz val="10"/>
            <rFont val="Arial"/>
            <family val="2"/>
          </rPr>
          <t>Computer and other informatic equipment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15" authorId="0" shapeId="0" xr:uid="{00000000-0006-0000-0300-000001000000}">
      <text>
        <r>
          <rPr>
            <sz val="10"/>
            <rFont val="Arial"/>
            <family val="2"/>
          </rPr>
          <t>Approximate employer contribution in Spain for a permanent contract (common contingencies, unemployment, FOGASA, training, MEI and work accidents). Usually 31-33%. Check with your advisor; interns and self-employed founders (autónomos) follow different rules.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6" authorId="0" shapeId="0" xr:uid="{00000000-0006-0000-0500-000001000000}">
      <text>
        <r>
          <rPr>
            <sz val="10"/>
            <rFont val="Arial"/>
            <family val="2"/>
          </rPr>
          <t>Money contributed in exchange for shares: founders' capital, business angels, venture capital, equity crowdfunding. If a contribution arrives in several payments, use one line per payment.</t>
        </r>
      </text>
    </comment>
    <comment ref="E18" authorId="0" shapeId="0" xr:uid="{00000000-0006-0000-0500-000003000000}">
      <text>
        <r>
          <rPr>
            <sz val="10"/>
            <rFont val="Arial"/>
            <family val="2"/>
          </rPr>
          <t>The date the money ARRIVES in the bank, not the date it is granted. Grants are often paid in several parts (advance + final payment after justification): use one line per payment. Be prudent: grants often arrive late.</t>
        </r>
      </text>
    </comment>
    <comment ref="F18" authorId="0" shapeId="0" xr:uid="{00000000-0006-0000-0500-000005000000}">
      <text>
        <r>
          <rPr>
            <sz val="10"/>
            <rFont val="Arial"/>
            <family val="2"/>
          </rPr>
          <t>OPERATING grants (cover expenses, e.g. salaries, consultancy): income in the P&amp;L in the month received. INVESTMENT grants (finance assets, e.g. machinery): transferred to the P&amp;L little by little over the years in column I. If TYPE is empty, the grant is treated as operating.</t>
        </r>
      </text>
    </comment>
    <comment ref="G18" authorId="0" shapeId="0" xr:uid="{00000000-0006-0000-0500-000006000000}">
      <text>
        <r>
          <rPr>
            <sz val="10"/>
            <rFont val="Arial"/>
            <family val="2"/>
          </rPr>
          <t>Information only: every line is included in the Cash flow. Test what happens if a 'Planned' grant does not arrive.</t>
        </r>
      </text>
    </comment>
    <comment ref="I18" authorId="0" shapeId="0" xr:uid="{00000000-0006-0000-0500-000008000000}">
      <text>
        <r>
          <rPr>
            <sz val="10"/>
            <rFont val="Arial"/>
            <family val="2"/>
          </rPr>
          <t>Only for INVESTMENT grants: useful life (years) of the asset the grant finances. The grant is recognised in the P&amp;L at the same pace as the asset is depreciated.</t>
        </r>
      </text>
    </comment>
    <comment ref="G30" authorId="0" shapeId="0" xr:uid="{00000000-0006-0000-0500-000007000000}">
      <text>
        <r>
          <rPr>
            <sz val="10"/>
            <rFont val="Arial"/>
            <family val="2"/>
          </rPr>
          <t>Number of MONTHLY instalments (e.g. 60 for 5 years). If empty, 'loan years' x 12 is used. Constant instalment (French system). Interest and repayments are calculated in the Loans tab.</t>
        </r>
      </text>
    </comment>
    <comment ref="B39" authorId="0" shapeId="0" xr:uid="{00000000-0006-0000-0500-000002000000}">
      <text>
        <r>
          <rPr>
            <sz val="10"/>
            <rFont val="Arial"/>
            <family val="2"/>
          </rPr>
          <t>e.g. reward crowdfunding, pre-sales paid in advance, family loans without interest… Only money that will NOT be repaid in the 36 months, or whose repayment you enter manually in Cash flow row 69.</t>
        </r>
      </text>
    </comment>
    <comment ref="E49" authorId="0" shapeId="0" xr:uid="{00000000-0006-0000-0500-000004000000}">
      <text>
        <r>
          <rPr>
            <sz val="10"/>
            <rFont val="Arial"/>
            <family val="2"/>
          </rPr>
          <t>Green = linked from the Cash flow (rows 29-32). Do not type here.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27" authorId="0" shapeId="0" xr:uid="{00000000-0006-0000-0600-000001000000}">
      <text>
        <r>
          <rPr>
            <sz val="10"/>
            <rFont val="Arial"/>
            <family val="2"/>
          </rPr>
          <t>Indicative useful lives. Check the official Spanish depreciation table (art. 12 LIS) with your advisor.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4" authorId="0" shapeId="0" xr:uid="{00000000-0006-0000-0900-000003000000}">
      <text>
        <r>
          <rPr>
            <sz val="10"/>
            <rFont val="Arial"/>
            <family val="2"/>
          </rPr>
          <t>VOLUME factor: multiplies units sold AND units purchased (e.g. drought = 0.7).</t>
        </r>
      </text>
    </comment>
    <comment ref="D4" authorId="0" shapeId="0" xr:uid="{00000000-0006-0000-0900-000005000000}">
      <text>
        <r>
          <rPr>
            <sz val="10"/>
            <rFont val="Arial"/>
            <family val="2"/>
          </rPr>
          <t>SALES PRICE factor: multiplies income only (e.g. competitor forces -20% = 0.8).</t>
        </r>
      </text>
    </comment>
    <comment ref="E4" authorId="0" shapeId="0" xr:uid="{00000000-0006-0000-0900-000006000000}">
      <text>
        <r>
          <rPr>
            <sz val="10"/>
            <rFont val="Arial"/>
            <family val="2"/>
          </rPr>
          <t>VARIABLE UNIT COST factor: multiplies purchases / variable costs only (e.g. component cost +15% = 1.15).</t>
        </r>
      </text>
    </comment>
    <comment ref="F4" authorId="0" shapeId="0" xr:uid="{00000000-0006-0000-0900-000007000000}">
      <text>
        <r>
          <rPr>
            <sz val="10"/>
            <rFont val="Arial"/>
            <family val="2"/>
          </rPr>
          <t>FIXED &amp; PEOPLE COSTS factor: multiplies salaries and all fixed costs (e.g. energy crisis +20% = 1.2).</t>
        </r>
      </text>
    </comment>
    <comment ref="B22" authorId="0" shapeId="0" xr:uid="{00000000-0006-0000-0900-000001000000}">
      <text>
        <r>
          <rPr>
            <sz val="10"/>
            <rFont val="Arial"/>
            <family val="2"/>
          </rPr>
          <t>From Funding Strategy section 2, grants of type 'Operating' (or empty type): income in the month received.</t>
        </r>
      </text>
    </comment>
    <comment ref="B25" authorId="0" shapeId="0" xr:uid="{00000000-0006-0000-0900-000002000000}">
      <text>
        <r>
          <rPr>
            <sz val="10"/>
            <rFont val="Arial"/>
            <family val="2"/>
          </rPr>
          <t>From Funding Strategy section 2, grants of type 'Investment': spread over the years entered in column I.</t>
        </r>
      </text>
    </comment>
    <comment ref="C29" authorId="0" shapeId="0" xr:uid="{00000000-0006-0000-0900-000004000000}">
      <text>
        <r>
          <rPr>
            <sz val="10"/>
            <rFont val="Arial"/>
            <family val="2"/>
          </rPr>
          <t>The annual corporate tax (row 36) is shown spread evenly over the 12 months. It is paid in cash in July of the following year (see Cash flow).</t>
        </r>
      </text>
    </comment>
    <comment ref="O33" authorId="0" shapeId="0" xr:uid="{00000000-0006-0000-0900-000008000000}">
      <text>
        <r>
          <rPr>
            <sz val="10"/>
            <rFont val="Arial"/>
            <family val="2"/>
          </rPr>
          <t>Spanish corporate tax: 15% for newly created companies in the first tax period with a positive base and the following one (art. 29 LIS); general rate 25%. Check the rate that applies with your advisor.</t>
        </r>
      </text>
    </comment>
  </commentList>
</comments>
</file>

<file path=xl/sharedStrings.xml><?xml version="1.0" encoding="utf-8"?>
<sst xmlns="http://schemas.openxmlformats.org/spreadsheetml/2006/main" count="731" uniqueCount="324">
  <si>
    <t>ECONOMIC &amp; FINANCIAL PLAN · HOW TO USE THIS TEMPLATE</t>
  </si>
  <si>
    <t>Impuls AgriTech · G-Accelerator</t>
  </si>
  <si>
    <t>1.  THE GOLDEN RULE</t>
  </si>
  <si>
    <t>Fill in ALL the input tabs first (steps 1 to 6). The P&amp;L and the Cash flow are calculated automatically from them: do not type in those two tabs, except the few yellow cells, which you adjust at the end (step 8).</t>
  </si>
  <si>
    <t>Each input tab is a SUMMARY: one line per concept and one column per month (36 months). All amounts WITHOUT VAT.</t>
  </si>
  <si>
    <t>2.  ORDER TO FILL IN THE TABS</t>
  </si>
  <si>
    <t>STEP</t>
  </si>
  <si>
    <t>TAB</t>
  </si>
  <si>
    <t>WHAT TO ENTER</t>
  </si>
  <si>
    <t>TIPS</t>
  </si>
  <si>
    <t>1</t>
  </si>
  <si>
    <t>Investment Plan</t>
  </si>
  <si>
    <t>Start date of the plan (cell E6, yellow). Then everything you need to buy to start and grow: equipment, machinery, vehicles, software, R&amp;D, deposits… in the month you pay for it.</t>
  </si>
  <si>
    <t>The start date drives every date and year in the workbook.</t>
  </si>
  <si>
    <t>2</t>
  </si>
  <si>
    <t>Revenues &amp; Variable Costs</t>
  </si>
  <si>
    <t>For each product or service: sales price (column C) and units sold per month. Below: unit cost and units purchased per month.</t>
  </si>
  <si>
    <t>Justify every number: market size, conversion rate, capacity, seasonality.</t>
  </si>
  <si>
    <t>3</t>
  </si>
  <si>
    <t>People's Cost</t>
  </si>
  <si>
    <t>One line per person (or role): gross monthly salary from the month they join.</t>
  </si>
  <si>
    <t>Employer Social Security is added automatically (rate in C15, yellow).</t>
  </si>
  <si>
    <t>4</t>
  </si>
  <si>
    <t>Fixed Costs</t>
  </si>
  <si>
    <t>Rent, marketing, external services, travel and other fixed costs, month by month.</t>
  </si>
  <si>
    <t>Benchmark them against real quotes or similar companies.</t>
  </si>
  <si>
    <t>5</t>
  </si>
  <si>
    <t>Funding Strategy</t>
  </si>
  <si>
    <t>Four blocks, each with AMOUNT and DATE the money arrives: 1 Equity (partners and investors), 2 Grants and subsidies, 3 Bank and public loans, 4 Other funding. All of it goes to the Cash flow automatically.</t>
  </si>
  <si>
    <t>Check the FUNDING SUMMARY at the bottom: it shows what reaches the Cash flow each year and whether you have a funding gap.</t>
  </si>
  <si>
    <t>6</t>
  </si>
  <si>
    <t>Depreciation</t>
  </si>
  <si>
    <t>Only check the useful life of each type of asset (column B, yellow).</t>
  </si>
  <si>
    <t>Investments are taken from the Investment Plan automatically.</t>
  </si>
  <si>
    <t>7</t>
  </si>
  <si>
    <t>Loans</t>
  </si>
  <si>
    <t>Nothing to fill in.</t>
  </si>
  <si>
    <t>Interest and repayments are calculated from Funding Strategy.</t>
  </si>
  <si>
    <t>8</t>
  </si>
  <si>
    <t>P&amp;L  ·  Cash flow</t>
  </si>
  <si>
    <t>Review the results. Yellow cells only: sensitivity levers (P&amp;L C4:F4), corporate tax rate (P&amp;L row 33), collection and payment days (Cash flow C4, C5) and opening cash (C6).</t>
  </si>
  <si>
    <t>Look at the lowest cash balance (Cash flow row 81): that is how much extra funding you need.</t>
  </si>
  <si>
    <t>3.  ADD AS MUCH DETAIL AS YOU WANT, THEN LINK IT TO THE SUMMARY</t>
  </si>
  <si>
    <t>The input tabs only need ONE figure per concept and month. Do your detailed calculations wherever you like: below or to the right of a table, or in a new tab of your own (e.g. 'Sales assumptions', 'Marketing plan', 'Hiring plan'). Then link the result to the summary cell, so that if you change the detail, the whole plan updates.</t>
  </si>
  <si>
    <t>Build your detail table (concepts, quantities, prices, dates…).</t>
  </si>
  <si>
    <t>Calculate a total per month.</t>
  </si>
  <si>
    <t>In the summary cell, type  =  and click on the total of your detail. Copy the formula across the months.</t>
  </si>
  <si>
    <t>Check that the total of the summary equals the total of your detail.</t>
  </si>
  <si>
    <t>EXAMPLE</t>
  </si>
  <si>
    <t>Research &amp; Development in the Investment Plan (rows 76 to 90). Go to the example ›</t>
  </si>
  <si>
    <t>Detail</t>
  </si>
  <si>
    <t>Each R&amp;D item is written in a small table: concept, amount and date (e.g. Sensor prototype · 6,000 € · March).</t>
  </si>
  <si>
    <t>Link</t>
  </si>
  <si>
    <t>The 'Research and development' line of the plan (rows 8, 31, 54) adds up, for each month, the items dated in that month. Its figures are green: green = linked, do not type over them.</t>
  </si>
  <si>
    <t>Check</t>
  </si>
  <si>
    <t>Below the table, a check confirms that everything entered in the detail appears in the plan (OK).</t>
  </si>
  <si>
    <t>4.  COLOURS AND RULES</t>
  </si>
  <si>
    <t>Yellow cell</t>
  </si>
  <si>
    <t>Key input or assumption: you can change it.</t>
  </si>
  <si>
    <t>123</t>
  </si>
  <si>
    <t>Blue numbers</t>
  </si>
  <si>
    <t>Values typed by you.</t>
  </si>
  <si>
    <t>Green numbers</t>
  </si>
  <si>
    <t>Linked from another table or tab: do not type over them.</t>
  </si>
  <si>
    <t>Black numbers</t>
  </si>
  <si>
    <t>Formulas (totals, P&amp;L, Cash flow): never type over them.</t>
  </si>
  <si>
    <t>Orange tabs</t>
  </si>
  <si>
    <t>Input tabs: fill them in (steps 1-5).</t>
  </si>
  <si>
    <t>Green tabs</t>
  </si>
  <si>
    <t>Automatic schedules and results.</t>
  </si>
  <si>
    <t>•</t>
  </si>
  <si>
    <t>Do not insert or delete columns inside the monthly grids: add your detail below the tables or in a new tab.</t>
  </si>
  <si>
    <t>You can add lines to a table only by using its empty lines (e.g. the 'xxx' lines in People's Cost).</t>
  </si>
  <si>
    <t>Be realistic and explain every number: you will have to defend it in the one-to-one session.</t>
  </si>
  <si>
    <t>STEP 1 · Fill in this tab first. See the Instructions tab.</t>
  </si>
  <si>
    <t xml:space="preserve">INVESTMENT PLAN </t>
  </si>
  <si>
    <t>YEAR 1</t>
  </si>
  <si>
    <t>Total</t>
  </si>
  <si>
    <t xml:space="preserve">Intangible assets </t>
  </si>
  <si>
    <t xml:space="preserve">Research and development </t>
  </si>
  <si>
    <t xml:space="preserve">Administrative concessions </t>
  </si>
  <si>
    <t xml:space="preserve">Patents, licenses and trademarks </t>
  </si>
  <si>
    <t xml:space="preserve">Transfer rights </t>
  </si>
  <si>
    <t xml:space="preserve">Computer Applications </t>
  </si>
  <si>
    <t xml:space="preserve">Other intangible assets </t>
  </si>
  <si>
    <t xml:space="preserve">Long-term guarantees </t>
  </si>
  <si>
    <t xml:space="preserve">Long-term deposits </t>
  </si>
  <si>
    <t xml:space="preserve">Tangible </t>
  </si>
  <si>
    <t xml:space="preserve">Land </t>
  </si>
  <si>
    <t xml:space="preserve">Constructions </t>
  </si>
  <si>
    <t xml:space="preserve">Technical facilities </t>
  </si>
  <si>
    <t xml:space="preserve">Machinery </t>
  </si>
  <si>
    <t xml:space="preserve">Tooling </t>
  </si>
  <si>
    <t xml:space="preserve">Other Facilities </t>
  </si>
  <si>
    <t xml:space="preserve">Furniture </t>
  </si>
  <si>
    <t xml:space="preserve">Equipment processes information </t>
  </si>
  <si>
    <t xml:space="preserve">Vehicles </t>
  </si>
  <si>
    <t>Other fixed assets</t>
  </si>
  <si>
    <t>TOTAL</t>
  </si>
  <si>
    <t>YEAR 2</t>
  </si>
  <si>
    <t>YEAR 3</t>
  </si>
  <si>
    <t>DETAIL EXAMPLE · RESEARCH &amp; DEVELOPMENT</t>
  </si>
  <si>
    <t>Write each R&amp;D item here with its amount and date. The 'Research and development' line of the plan (rows 8, 31 and 54) picks it up automatically in the right month. Use the same idea for any other line.</t>
  </si>
  <si>
    <t>CONCEPT</t>
  </si>
  <si>
    <t>AMOUNT (without VAT)</t>
  </si>
  <si>
    <t>DATE (any day of the month)</t>
  </si>
  <si>
    <t>SUPPLIER / COMMENTS</t>
  </si>
  <si>
    <t>e.g. Sensor prototype</t>
  </si>
  <si>
    <t>e.g. External software development</t>
  </si>
  <si>
    <t>e.g. Field trials with farmers</t>
  </si>
  <si>
    <t>e.g. Product certification</t>
  </si>
  <si>
    <t>TOTAL R&amp;D DETAIL</t>
  </si>
  <si>
    <t>Check: linked in the plan (3 years)</t>
  </si>
  <si>
    <t>INCOME &amp; VARIABLE COSTS</t>
  </si>
  <si>
    <t>STEP 2 · Input tab. Add your own detail elsewhere and link it here (see Instructions).</t>
  </si>
  <si>
    <t>REVENUE</t>
  </si>
  <si>
    <t>WITHOUT VAT</t>
  </si>
  <si>
    <t>NUMBER OF SALES/USERS  PER MONTH</t>
  </si>
  <si>
    <t>TOTAL MONTHLY INCOME</t>
  </si>
  <si>
    <t>Type of activity / product / service</t>
  </si>
  <si>
    <t>TYPE</t>
  </si>
  <si>
    <t>SP (sales price)</t>
  </si>
  <si>
    <t>January</t>
  </si>
  <si>
    <t>February</t>
  </si>
  <si>
    <t>March</t>
  </si>
  <si>
    <t>April</t>
  </si>
  <si>
    <t>May</t>
  </si>
  <si>
    <t>June</t>
  </si>
  <si>
    <t>July</t>
  </si>
  <si>
    <t>August</t>
  </si>
  <si>
    <t>September</t>
  </si>
  <si>
    <t>October</t>
  </si>
  <si>
    <t>November</t>
  </si>
  <si>
    <t>December</t>
  </si>
  <si>
    <t>Total 3 years</t>
  </si>
  <si>
    <t>feeder A</t>
  </si>
  <si>
    <t>FeederB</t>
  </si>
  <si>
    <t>Feeder C</t>
  </si>
  <si>
    <t>TOTAL MONTHLY</t>
  </si>
  <si>
    <t>VARIABLE COSTS</t>
  </si>
  <si>
    <t>NUMBER OF UNITS PURCHASED/USERS  PER MONTH</t>
  </si>
  <si>
    <t>TOTAL MONTHLY EXPENSES</t>
  </si>
  <si>
    <t>CP (unit cost)</t>
  </si>
  <si>
    <t>PEOPLE'S COST</t>
  </si>
  <si>
    <t>(EMPLOYEES' GROSS SALARIES + EMPLOYER SOCIAL SECURITY)</t>
  </si>
  <si>
    <t>STEP 3 · Input tab. Add your own detail elsewhere and link it here (see Instructions).</t>
  </si>
  <si>
    <t>EMPLOYEE'S NAME</t>
  </si>
  <si>
    <t>xxx</t>
  </si>
  <si>
    <t>Employer Social Security</t>
  </si>
  <si>
    <t>TOTAL PEOPLE COST</t>
  </si>
  <si>
    <t>Employer Social Security rate</t>
  </si>
  <si>
    <t>FIXED COSTS</t>
  </si>
  <si>
    <t>STEP 4 · Input tab. Add your own detail elsewhere and link it here (see Instructions).</t>
  </si>
  <si>
    <t>External services</t>
  </si>
  <si>
    <t>Office rent</t>
  </si>
  <si>
    <t>Advertising communication</t>
  </si>
  <si>
    <t>Travel expenses</t>
  </si>
  <si>
    <t>Other fixed expenses</t>
  </si>
  <si>
    <t>FUNDING STRATEGY</t>
  </si>
  <si>
    <t>STEP 5 · Input tab: amounts and dates of every source of funding.</t>
  </si>
  <si>
    <t>Enter every source of funding with its AMOUNT and the DATE the money reaches the bank. Everything is sent automatically to the Cash flow in that month (dates must fall inside the 36 months of the plan).</t>
  </si>
  <si>
    <t>1. EQUITY · PARTNERS AND INVESTORS</t>
  </si>
  <si>
    <t>→ Cash flow, row 31</t>
  </si>
  <si>
    <t>NAME</t>
  </si>
  <si>
    <t>AMOUNT</t>
  </si>
  <si>
    <t>DATE</t>
  </si>
  <si>
    <t>% OF SHARES (optional)</t>
  </si>
  <si>
    <t>COMMENTS</t>
  </si>
  <si>
    <t>TOTAL EQUITY</t>
  </si>
  <si>
    <t>2. GRANTS AND SUBSIDIES</t>
  </si>
  <si>
    <t>→ Cash flow, row 30</t>
  </si>
  <si>
    <t>GRANTOR / PROGRAMME</t>
  </si>
  <si>
    <t>AMOUNT RECEIVED</t>
  </si>
  <si>
    <t>DATE RECEIVED</t>
  </si>
  <si>
    <t>STATUS</t>
  </si>
  <si>
    <t>YEARS TO RECOGNISE IN P&amp;L (investment grants)</t>
  </si>
  <si>
    <t>TOTAL GRANTS</t>
  </si>
  <si>
    <t>3. BANK LOANS AND PUBLIC LOANS</t>
  </si>
  <si>
    <t>→ Cash flow, row 29</t>
  </si>
  <si>
    <t>LENDER</t>
  </si>
  <si>
    <t>DISBURSEMENT DATE</t>
  </si>
  <si>
    <t>ANNUAL INTEREST RATE</t>
  </si>
  <si>
    <t>NUMBER OF MONTHLY INSTALMENTS</t>
  </si>
  <si>
    <t>OR LOAN YEARS</t>
  </si>
  <si>
    <t>TOTAL LOANS</t>
  </si>
  <si>
    <t>4. OTHER FUNDING</t>
  </si>
  <si>
    <t>→ Cash flow, row 32</t>
  </si>
  <si>
    <t>TOTAL OTHER FUNDING</t>
  </si>
  <si>
    <t>FUNDING SUMMARY · WHAT REACHES THE CASH FLOW</t>
  </si>
  <si>
    <t>SOURCE</t>
  </si>
  <si>
    <t>TOTAL ENTERED</t>
  </si>
  <si>
    <t>IN THE PLAN</t>
  </si>
  <si>
    <t>CHECK</t>
  </si>
  <si>
    <t>Equity · partners and investors</t>
  </si>
  <si>
    <t>Grants and subsidies</t>
  </si>
  <si>
    <t>Bank and public loans</t>
  </si>
  <si>
    <t>Other funding</t>
  </si>
  <si>
    <t>TOTAL FUNDING</t>
  </si>
  <si>
    <t>Total investment (Investment Plan, 3 years)</t>
  </si>
  <si>
    <t>Lowest cash balance (Cash flow)</t>
  </si>
  <si>
    <t>Diagnosis</t>
  </si>
  <si>
    <t>DEPRECIATION (straight-line, monthly)</t>
  </si>
  <si>
    <t>Investments come from the Investment Plan. Enter the useful life (years) of each asset type in column B (yellow). 0 = not depreciated (land, deposits, guarantees).</t>
  </si>
  <si>
    <t>STEP 6 · Only check the useful lives in column B (yellow).</t>
  </si>
  <si>
    <t>Month</t>
  </si>
  <si>
    <t>Month number</t>
  </si>
  <si>
    <t>INVESTMENT PER MONTH</t>
  </si>
  <si>
    <t>Research and development</t>
  </si>
  <si>
    <t>Administrative concessions</t>
  </si>
  <si>
    <t>Patents, licenses and trademarks</t>
  </si>
  <si>
    <t>Transfer rights</t>
  </si>
  <si>
    <t>Computer applications</t>
  </si>
  <si>
    <t>Other intangible assets</t>
  </si>
  <si>
    <t>Long-term guarantees</t>
  </si>
  <si>
    <t>Long-term deposits</t>
  </si>
  <si>
    <t>Land</t>
  </si>
  <si>
    <t>Constructions</t>
  </si>
  <si>
    <t>Technical facilities</t>
  </si>
  <si>
    <t>Machinery</t>
  </si>
  <si>
    <t>Tooling</t>
  </si>
  <si>
    <t>Other facilities</t>
  </si>
  <si>
    <t>Furniture</t>
  </si>
  <si>
    <t>Equipment for information processing</t>
  </si>
  <si>
    <t>Vehicles</t>
  </si>
  <si>
    <t>TOTAL INVESTMENT</t>
  </si>
  <si>
    <t>MONTHLY DEPRECIATION</t>
  </si>
  <si>
    <t>Useful life (years)</t>
  </si>
  <si>
    <t>TOTAL DEPRECIATION</t>
  </si>
  <si>
    <t>LOAN SCHEDULE (French system, monthly instalments)</t>
  </si>
  <si>
    <t>All data comes from section 3 (BANK AND PUBLIC LOANS) of Funding Strategy. Nothing to fill in here.</t>
  </si>
  <si>
    <t>STEP 7 · Automatic. Nothing to fill in.</t>
  </si>
  <si>
    <t>Loan</t>
  </si>
  <si>
    <t>Amount</t>
  </si>
  <si>
    <t>Disbursement date</t>
  </si>
  <si>
    <t>Annual rate</t>
  </si>
  <si>
    <t>Monthly instalments</t>
  </si>
  <si>
    <t>Monthly instalment</t>
  </si>
  <si>
    <t>SCHEDULE</t>
  </si>
  <si>
    <t>Total (36 months)</t>
  </si>
  <si>
    <t>TOTAL DISBURSEMENTS</t>
  </si>
  <si>
    <t>TOTAL INTEREST</t>
  </si>
  <si>
    <t>TOTAL PRINCIPAL REPAID</t>
  </si>
  <si>
    <t>TOTAL OUTSTANDING DEBT</t>
  </si>
  <si>
    <t>GRANTS IN THE P&amp;L</t>
  </si>
  <si>
    <t>All data comes from section 2 (GRANTS AND SUBSIDIES) of Funding Strategy. Nothing to fill in here. Operating grants: income in the month received. Investment grants: spread over the years entered in column I.</t>
  </si>
  <si>
    <t>AUTOMATIC · Nothing to fill in.</t>
  </si>
  <si>
    <t>OPERATING GRANTS · income in the month received</t>
  </si>
  <si>
    <t>TOTAL OPERATING GRANTS (to P&amp;L)</t>
  </si>
  <si>
    <t>INVESTMENT GRANTS · transferred to income over the asset's life</t>
  </si>
  <si>
    <t>TOTAL INVESTMENT GRANTS TRANSFERRED (to P&amp;L)</t>
  </si>
  <si>
    <t xml:space="preserve">Last Update: </t>
  </si>
  <si>
    <t>AUTOMATIC · Fill in the input tabs first. Only the yellow cells can be changed here.</t>
  </si>
  <si>
    <t>SENSITIVITY LEVERS (1 = base case · 0.9 = -10% · 1.05 = +5%)</t>
  </si>
  <si>
    <t>Volume</t>
  </si>
  <si>
    <t>Sales price</t>
  </si>
  <si>
    <t>Variable unit cost</t>
  </si>
  <si>
    <t>Fixed &amp; people costs</t>
  </si>
  <si>
    <t>Sensitivity factors</t>
  </si>
  <si>
    <t>Monthly Cash Flow</t>
  </si>
  <si>
    <t xml:space="preserve">Sales  </t>
  </si>
  <si>
    <t>TOTAL INCOME 100%</t>
  </si>
  <si>
    <t>TOTAL INCOME with sensitivity</t>
  </si>
  <si>
    <t>COGS (variable costs)</t>
  </si>
  <si>
    <t>TOTAL PURCHASES 100%</t>
  </si>
  <si>
    <t>TOTAL PURCHASES with sensitivity</t>
  </si>
  <si>
    <t>Gross Margin</t>
  </si>
  <si>
    <t>Personnel cost (salaries + employer Social Security)</t>
  </si>
  <si>
    <t xml:space="preserve">Other supplies </t>
  </si>
  <si>
    <t>Total EXPENSES</t>
  </si>
  <si>
    <t>Operating grants (subsidies)</t>
  </si>
  <si>
    <t>EBITDA</t>
  </si>
  <si>
    <t>Investment grants transferred to income</t>
  </si>
  <si>
    <t>EBIT</t>
  </si>
  <si>
    <t>Financial Interest</t>
  </si>
  <si>
    <t>EBT</t>
  </si>
  <si>
    <t>Corporate tax</t>
  </si>
  <si>
    <t>3-year total</t>
  </si>
  <si>
    <t>NET PROFIT</t>
  </si>
  <si>
    <t>CORPORATE TAX (annual calculation)</t>
  </si>
  <si>
    <t>Tax rate</t>
  </si>
  <si>
    <t>Tax losses from previous years (negative)</t>
  </si>
  <si>
    <t>Taxable base</t>
  </si>
  <si>
    <t>Corporate tax of the year</t>
  </si>
  <si>
    <t>AUTOMATIC · Fill in the input tabs first. Only the yellow cells (C4, C5, C6) can be changed here.</t>
  </si>
  <si>
    <t>Volume sensitivity (set in P&amp;L)</t>
  </si>
  <si>
    <t>Sensitivity levers are set in P&amp;L!C4:F4</t>
  </si>
  <si>
    <t>Sales =&gt; Days of Charges</t>
  </si>
  <si>
    <t>days (0, 30, 60, 90, 120…) between sale and collection</t>
  </si>
  <si>
    <t>to complete</t>
  </si>
  <si>
    <t>Purchases =&gt; Days of Payments</t>
  </si>
  <si>
    <t>days (0, 30, 60, 90, 120…) between purchase and payment</t>
  </si>
  <si>
    <t>Opening cash (only cash already in the bank before month 1)</t>
  </si>
  <si>
    <t>CASH IN</t>
  </si>
  <si>
    <t>TOTAL INCOME with sensibility</t>
  </si>
  <si>
    <t>Cashflow Income Sensibility</t>
  </si>
  <si>
    <t>RECEIPTS (CASH IN)</t>
  </si>
  <si>
    <t>Collections from sales</t>
  </si>
  <si>
    <t>Collections and payments are calculated automatically from the monthly income / purchases and the days set in C4 and C5.</t>
  </si>
  <si>
    <t>Bank &amp; public loans received (Funding Strategy §3)</t>
  </si>
  <si>
    <t>Grants and subsidies (Funding Strategy §2)</t>
  </si>
  <si>
    <t>Equity: partners and investors (Funding Strategy §1)</t>
  </si>
  <si>
    <t>Other funding (Funding Strategy §4)</t>
  </si>
  <si>
    <t>CASH OUT</t>
  </si>
  <si>
    <t>TOTAL PURCHASES with sensibility</t>
  </si>
  <si>
    <t>PAYMENTS (CASH PAID OUT)</t>
  </si>
  <si>
    <t>Payments to suppliers (purchases)</t>
  </si>
  <si>
    <t>Overheads</t>
  </si>
  <si>
    <t>Gross Salaries (including interns)</t>
  </si>
  <si>
    <t>Financing payments</t>
  </si>
  <si>
    <t>Public funding reimbursement (enter manually)</t>
  </si>
  <si>
    <t>Bank loans: principal repaid</t>
  </si>
  <si>
    <t>Bank loans: interest paid</t>
  </si>
  <si>
    <t>Other reimbursement (enter manually)</t>
  </si>
  <si>
    <t>Assets payments</t>
  </si>
  <si>
    <t>Purchase of Intangible assets</t>
  </si>
  <si>
    <t>Purchase of Tangible assets</t>
  </si>
  <si>
    <t>Corporate tax payment (July, previous year)</t>
  </si>
  <si>
    <t>CASH IN - CASH OUT</t>
  </si>
  <si>
    <t>Opening bank balance</t>
  </si>
  <si>
    <t>Cash in</t>
  </si>
  <si>
    <t>Cash out</t>
  </si>
  <si>
    <t>Final bank balance</t>
  </si>
  <si>
    <t>Lowest cash balance in the 36 months</t>
  </si>
  <si>
    <t>CASH BALANCE AT MONTH END (chart)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</si>
</sst>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2]\ * #,##0.00_-;\-[$€-2]\ * #,##0.00_-;_-[$€-2]\ * \-??_-;_-@_-"/>
    <numFmt numFmtId="165" formatCode="#,##0.00&quot; €&quot;;[Red]\-#,##0.00&quot; €&quot;"/>
    <numFmt numFmtId="166" formatCode="_-* #,##0.00&quot; €&quot;_-;\-* #,##0.00&quot; €&quot;_-;_-* \-??&quot; €&quot;_-;_-@_-"/>
    <numFmt numFmtId="167" formatCode="0.0%"/>
    <numFmt numFmtId="168" formatCode="#,##0&quot; €&quot;;[Red]\-#,##0&quot; €&quot;"/>
    <numFmt numFmtId="169" formatCode="dd/mm/yyyy;;;"/>
  </numFmts>
  <fonts count="66">
    <font>
      <sz val="12"/>
      <color theme="1"/>
      <name val="Calibri"/>
      <family val="2"/>
      <charset val="1"/>
    </font>
    <font>
      <b/>
      <sz val="16"/>
      <color rgb="FF37624E"/>
      <name val="Arial"/>
      <charset val="1"/>
    </font>
    <font>
      <sz val="10"/>
      <color rgb="FF808080"/>
      <name val="Arial"/>
      <charset val="1"/>
    </font>
    <font>
      <b/>
      <sz val="12"/>
      <color rgb="FFFFFFFF"/>
      <name val="Arial"/>
      <charset val="1"/>
    </font>
    <font>
      <b/>
      <sz val="10"/>
      <color rgb="FF262626"/>
      <name val="Arial"/>
      <charset val="1"/>
    </font>
    <font>
      <sz val="10"/>
      <color rgb="FF262626"/>
      <name val="Arial"/>
      <charset val="1"/>
    </font>
    <font>
      <b/>
      <sz val="10"/>
      <color rgb="FF37624E"/>
      <name val="Arial"/>
      <charset val="1"/>
    </font>
    <font>
      <b/>
      <sz val="14"/>
      <color rgb="FF37624E"/>
      <name val="Arial"/>
      <charset val="1"/>
    </font>
    <font>
      <b/>
      <u/>
      <sz val="10"/>
      <color rgb="FF0563C1"/>
      <name val="Arial"/>
      <charset val="1"/>
    </font>
    <font>
      <i/>
      <sz val="10"/>
      <color rgb="FF595959"/>
      <name val="Arial"/>
      <charset val="1"/>
    </font>
    <font>
      <b/>
      <sz val="12"/>
      <color rgb="FFF7B562"/>
      <name val="Arial"/>
      <charset val="1"/>
    </font>
    <font>
      <b/>
      <sz val="10"/>
      <color rgb="FFFFFFFF"/>
      <name val="Arial"/>
      <charset val="1"/>
    </font>
    <font>
      <b/>
      <sz val="10"/>
      <color rgb="FF000000"/>
      <name val="Arial"/>
      <charset val="1"/>
    </font>
    <font>
      <b/>
      <sz val="10"/>
      <color rgb="FF0000FF"/>
      <name val="Arial"/>
      <charset val="1"/>
    </font>
    <font>
      <b/>
      <sz val="10"/>
      <color rgb="FF008000"/>
      <name val="Arial"/>
      <charset val="1"/>
    </font>
    <font>
      <sz val="11"/>
      <color theme="1"/>
      <name val="Arial"/>
      <family val="2"/>
      <charset val="1"/>
    </font>
    <font>
      <b/>
      <sz val="10"/>
      <color rgb="FFC00000"/>
      <name val="Arial"/>
      <charset val="1"/>
    </font>
    <font>
      <b/>
      <sz val="14"/>
      <color theme="1"/>
      <name val="Arial"/>
      <family val="2"/>
      <charset val="1"/>
    </font>
    <font>
      <b/>
      <sz val="11"/>
      <color theme="0"/>
      <name val="Arial"/>
      <family val="2"/>
      <charset val="1"/>
    </font>
    <font>
      <b/>
      <sz val="11"/>
      <color rgb="FF000000"/>
      <name val="Arial"/>
      <charset val="1"/>
    </font>
    <font>
      <b/>
      <sz val="11"/>
      <name val="Arial"/>
      <family val="2"/>
      <charset val="1"/>
    </font>
    <font>
      <b/>
      <sz val="11"/>
      <color theme="1"/>
      <name val="Arial"/>
      <family val="2"/>
      <charset val="1"/>
    </font>
    <font>
      <u/>
      <sz val="11"/>
      <name val="Arial"/>
      <family val="2"/>
      <charset val="1"/>
    </font>
    <font>
      <sz val="11"/>
      <color rgb="FF008000"/>
      <name val="Arial"/>
      <charset val="1"/>
    </font>
    <font>
      <i/>
      <sz val="9"/>
      <name val="Arial"/>
      <charset val="1"/>
    </font>
    <font>
      <b/>
      <sz val="10"/>
      <name val="Arial"/>
      <charset val="1"/>
    </font>
    <font>
      <i/>
      <sz val="10"/>
      <color rgb="FF808080"/>
      <name val="Arial"/>
      <charset val="1"/>
    </font>
    <font>
      <sz val="10"/>
      <color rgb="FF0000FF"/>
      <name val="Arial"/>
      <charset val="1"/>
    </font>
    <font>
      <sz val="10"/>
      <color rgb="FF000000"/>
      <name val="Arial"/>
      <charset val="1"/>
    </font>
    <font>
      <sz val="10"/>
      <name val="Arial"/>
      <family val="2"/>
    </font>
    <font>
      <sz val="12"/>
      <name val="Arial"/>
      <family val="2"/>
      <charset val="1"/>
    </font>
    <font>
      <sz val="12"/>
      <name val="Calibri"/>
      <family val="2"/>
      <charset val="1"/>
    </font>
    <font>
      <b/>
      <sz val="20"/>
      <name val="Arial"/>
      <family val="2"/>
      <charset val="1"/>
    </font>
    <font>
      <b/>
      <sz val="14"/>
      <name val="Arial"/>
      <family val="2"/>
      <charset val="1"/>
    </font>
    <font>
      <b/>
      <sz val="18"/>
      <name val="Arial"/>
      <family val="2"/>
      <charset val="1"/>
    </font>
    <font>
      <sz val="16"/>
      <name val="Arial"/>
      <family val="2"/>
      <charset val="1"/>
    </font>
    <font>
      <sz val="14"/>
      <name val="Arial"/>
      <family val="2"/>
      <charset val="1"/>
    </font>
    <font>
      <b/>
      <sz val="16"/>
      <name val="Arial"/>
      <family val="2"/>
      <charset val="1"/>
    </font>
    <font>
      <sz val="16"/>
      <color rgb="FF000000"/>
      <name val="Arial"/>
      <family val="2"/>
      <charset val="1"/>
    </font>
    <font>
      <b/>
      <sz val="16"/>
      <color rgb="FFFF0000"/>
      <name val="Arial"/>
      <family val="2"/>
      <charset val="1"/>
    </font>
    <font>
      <sz val="12"/>
      <color theme="1"/>
      <name val="Arial"/>
      <family val="2"/>
      <charset val="1"/>
    </font>
    <font>
      <b/>
      <sz val="12"/>
      <color theme="1"/>
      <name val="Arial"/>
      <family val="2"/>
      <charset val="1"/>
    </font>
    <font>
      <b/>
      <sz val="10"/>
      <color theme="0"/>
      <name val="Arial"/>
      <family val="2"/>
      <charset val="1"/>
    </font>
    <font>
      <sz val="10"/>
      <name val="Arial"/>
      <charset val="1"/>
    </font>
    <font>
      <b/>
      <sz val="12"/>
      <color theme="1"/>
      <name val="Calibri"/>
      <family val="2"/>
      <charset val="1"/>
    </font>
    <font>
      <sz val="10"/>
      <color theme="1"/>
      <name val="Arial"/>
      <family val="2"/>
      <charset val="1"/>
    </font>
    <font>
      <sz val="10"/>
      <color rgb="FF000000"/>
      <name val="Calibri"/>
      <family val="2"/>
      <charset val="1"/>
    </font>
    <font>
      <b/>
      <sz val="14"/>
      <name val="Arial"/>
      <charset val="1"/>
    </font>
    <font>
      <b/>
      <sz val="11"/>
      <color rgb="FFFFFFFF"/>
      <name val="Arial"/>
      <charset val="1"/>
    </font>
    <font>
      <i/>
      <sz val="9"/>
      <color rgb="FFFFFFFF"/>
      <name val="Arial"/>
      <charset val="1"/>
    </font>
    <font>
      <b/>
      <sz val="9"/>
      <name val="Arial"/>
      <charset val="1"/>
    </font>
    <font>
      <sz val="10"/>
      <color rgb="FF008000"/>
      <name val="Arial"/>
      <charset val="1"/>
    </font>
    <font>
      <b/>
      <sz val="11"/>
      <name val="Calibri"/>
      <charset val="1"/>
    </font>
    <font>
      <b/>
      <sz val="10"/>
      <name val="Calibri"/>
      <charset val="1"/>
    </font>
    <font>
      <b/>
      <sz val="12"/>
      <color rgb="FF000000"/>
      <name val="Calibri"/>
      <family val="2"/>
      <charset val="1"/>
    </font>
    <font>
      <b/>
      <sz val="12"/>
      <color rgb="FFFF0000"/>
      <name val="Calibri"/>
      <family val="2"/>
      <charset val="1"/>
    </font>
    <font>
      <b/>
      <sz val="10"/>
      <color rgb="FF000000"/>
      <name val="Calibri"/>
      <family val="2"/>
      <charset val="1"/>
    </font>
    <font>
      <sz val="10"/>
      <name val="Calibri"/>
      <charset val="1"/>
    </font>
    <font>
      <sz val="9"/>
      <color rgb="FF000000"/>
      <name val="Calibri"/>
      <family val="2"/>
      <charset val="1"/>
    </font>
    <font>
      <b/>
      <sz val="24"/>
      <color rgb="FFFFFFFF"/>
      <name val="Calibri"/>
      <family val="2"/>
      <charset val="1"/>
    </font>
    <font>
      <sz val="10"/>
      <color rgb="FFFFFFFF"/>
      <name val="Calibri"/>
      <family val="2"/>
      <charset val="1"/>
    </font>
    <font>
      <sz val="12"/>
      <color rgb="FFFFFFFF"/>
      <name val="Calibri"/>
      <family val="2"/>
      <charset val="1"/>
    </font>
    <font>
      <b/>
      <sz val="10"/>
      <color rgb="FFFF0000"/>
      <name val="Calibri"/>
      <family val="2"/>
      <charset val="1"/>
    </font>
    <font>
      <i/>
      <sz val="9"/>
      <name val="Calibri"/>
      <charset val="1"/>
    </font>
    <font>
      <b/>
      <sz val="12"/>
      <name val="Calibri"/>
      <charset val="1"/>
    </font>
    <font>
      <i/>
      <sz val="9"/>
      <color rgb="FF000000"/>
      <name val="Calibri"/>
      <family val="2"/>
      <charset val="1"/>
    </font>
  </fonts>
  <fills count="27">
    <fill>
      <patternFill patternType="none"/>
    </fill>
    <fill>
      <patternFill patternType="gray125"/>
    </fill>
    <fill>
      <patternFill patternType="solid">
        <fgColor rgb="FF37624E"/>
        <bgColor rgb="FF595959"/>
      </patternFill>
    </fill>
    <fill>
      <patternFill patternType="solid">
        <fgColor rgb="FFE8F0EC"/>
        <bgColor rgb="FFEBF1DE"/>
      </patternFill>
    </fill>
    <fill>
      <patternFill patternType="solid">
        <fgColor rgb="FFFDF1E1"/>
        <bgColor rgb="FFF2F2F2"/>
      </patternFill>
    </fill>
    <fill>
      <patternFill patternType="solid">
        <fgColor rgb="FFF7B562"/>
        <bgColor rgb="FFC3D69B"/>
      </patternFill>
    </fill>
    <fill>
      <patternFill patternType="solid">
        <fgColor rgb="FFFFFF00"/>
        <bgColor rgb="FFF7B562"/>
      </patternFill>
    </fill>
    <fill>
      <patternFill patternType="solid">
        <fgColor rgb="FFFFFFFF"/>
        <bgColor rgb="FFF2F2F2"/>
      </patternFill>
    </fill>
    <fill>
      <patternFill patternType="solid">
        <fgColor theme="4" tint="-0.499984740745262"/>
        <bgColor rgb="FF003366"/>
      </patternFill>
    </fill>
    <fill>
      <patternFill patternType="solid">
        <fgColor theme="0" tint="-0.249977111117893"/>
        <bgColor rgb="FFC0C0C0"/>
      </patternFill>
    </fill>
    <fill>
      <patternFill patternType="solid">
        <fgColor theme="0" tint="-4.9989318521683403E-2"/>
        <bgColor rgb="FFE8F0EC"/>
      </patternFill>
    </fill>
    <fill>
      <patternFill patternType="solid">
        <fgColor theme="4" tint="0.79989013336588644"/>
        <bgColor rgb="FFE3E3E3"/>
      </patternFill>
    </fill>
    <fill>
      <patternFill patternType="solid">
        <fgColor theme="4" tint="0.59987182226020086"/>
        <bgColor rgb="FFC6D9F1"/>
      </patternFill>
    </fill>
    <fill>
      <patternFill patternType="solid">
        <fgColor rgb="FF003366"/>
        <bgColor rgb="FF254061"/>
      </patternFill>
    </fill>
    <fill>
      <patternFill patternType="solid">
        <fgColor theme="4" tint="0.39988402966399123"/>
        <bgColor rgb="FFB3B3B3"/>
      </patternFill>
    </fill>
    <fill>
      <patternFill patternType="solid">
        <fgColor theme="5" tint="0.79989013336588644"/>
        <bgColor rgb="FFE3E3E3"/>
      </patternFill>
    </fill>
    <fill>
      <patternFill patternType="solid">
        <fgColor theme="3" tint="0.79989013336588644"/>
        <bgColor rgb="FFB9CDE5"/>
      </patternFill>
    </fill>
    <fill>
      <patternFill patternType="solid">
        <fgColor theme="6" tint="0.39988402966399123"/>
        <bgColor rgb="FFD7E4BD"/>
      </patternFill>
    </fill>
    <fill>
      <patternFill patternType="solid">
        <fgColor theme="6" tint="0.59987182226020086"/>
        <bgColor rgb="FFD9D9D9"/>
      </patternFill>
    </fill>
    <fill>
      <patternFill patternType="solid">
        <fgColor theme="6" tint="0.79989013336588644"/>
        <bgColor rgb="FFE8F0EC"/>
      </patternFill>
    </fill>
    <fill>
      <patternFill patternType="solid">
        <fgColor rgb="FFD9D9D9"/>
        <bgColor rgb="FFE3E3E3"/>
      </patternFill>
    </fill>
    <fill>
      <patternFill patternType="solid">
        <fgColor rgb="FFE2EFDA"/>
        <bgColor rgb="FFEBF1DE"/>
      </patternFill>
    </fill>
    <fill>
      <patternFill patternType="solid">
        <fgColor rgb="FF00FF00"/>
        <bgColor rgb="FF00FFFF"/>
      </patternFill>
    </fill>
    <fill>
      <patternFill patternType="solid">
        <fgColor rgb="FF969696"/>
        <bgColor rgb="FFA6A6A6"/>
      </patternFill>
    </fill>
    <fill>
      <patternFill patternType="solid">
        <fgColor rgb="FFC0C0C0"/>
        <bgColor rgb="FFBFBFBF"/>
      </patternFill>
    </fill>
    <fill>
      <patternFill patternType="solid">
        <fgColor rgb="FFCCFFCC"/>
        <bgColor rgb="FFCCFFFF"/>
      </patternFill>
    </fill>
    <fill>
      <patternFill patternType="solid">
        <fgColor rgb="FFCCFFFF"/>
        <bgColor rgb="FFCCFFCC"/>
      </patternFill>
    </fill>
  </fills>
  <borders count="35">
    <border>
      <left/>
      <right/>
      <top/>
      <bottom/>
      <diagonal/>
    </border>
    <border>
      <left style="thin">
        <color rgb="FFBFBFBF"/>
      </left>
      <right style="thin">
        <color rgb="FFBFBFBF"/>
      </right>
      <top style="thin">
        <color rgb="FFBFBFBF"/>
      </top>
      <bottom style="thin">
        <color rgb="FFBFBFBF"/>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diagonal/>
    </border>
    <border>
      <left style="medium">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A6A6A6"/>
      </left>
      <right style="thin">
        <color rgb="FFA6A6A6"/>
      </right>
      <top style="thin">
        <color rgb="FFA6A6A6"/>
      </top>
      <bottom style="thin">
        <color rgb="FFA6A6A6"/>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medium">
        <color auto="1"/>
      </top>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style="thin">
        <color auto="1"/>
      </right>
      <top/>
      <bottom/>
      <diagonal/>
    </border>
    <border>
      <left/>
      <right style="medium">
        <color auto="1"/>
      </right>
      <top/>
      <bottom/>
      <diagonal/>
    </border>
    <border>
      <left style="medium">
        <color auto="1"/>
      </left>
      <right style="medium">
        <color auto="1"/>
      </right>
      <top style="thin">
        <color auto="1"/>
      </top>
      <bottom style="thin">
        <color auto="1"/>
      </bottom>
      <diagonal/>
    </border>
    <border>
      <left/>
      <right style="thin">
        <color auto="1"/>
      </right>
      <top style="medium">
        <color auto="1"/>
      </top>
      <bottom style="medium">
        <color auto="1"/>
      </bottom>
      <diagonal/>
    </border>
    <border>
      <left/>
      <right/>
      <top/>
      <bottom style="thin">
        <color auto="1"/>
      </bottom>
      <diagonal/>
    </border>
    <border>
      <left/>
      <right style="thin">
        <color auto="1"/>
      </right>
      <top/>
      <bottom style="medium">
        <color auto="1"/>
      </bottom>
      <diagonal/>
    </border>
  </borders>
  <cellStyleXfs count="1">
    <xf numFmtId="0" fontId="0" fillId="0" borderId="0"/>
  </cellStyleXfs>
  <cellXfs count="294">
    <xf numFmtId="0" fontId="0" fillId="0" borderId="0" xfId="0"/>
    <xf numFmtId="0" fontId="4" fillId="0" borderId="0" xfId="0" applyFont="1" applyAlignment="1">
      <alignment vertical="top" wrapText="1"/>
    </xf>
    <xf numFmtId="0" fontId="1" fillId="0" borderId="0" xfId="0" applyFont="1" applyAlignment="1">
      <alignment vertical="top"/>
    </xf>
    <xf numFmtId="0" fontId="2" fillId="0" borderId="0" xfId="0" applyFont="1" applyAlignment="1">
      <alignment vertical="top"/>
    </xf>
    <xf numFmtId="0" fontId="3" fillId="2" borderId="0" xfId="0" applyFont="1" applyFill="1" applyAlignment="1">
      <alignment vertical="top"/>
    </xf>
    <xf numFmtId="0" fontId="0" fillId="2" borderId="0" xfId="0" applyFill="1"/>
    <xf numFmtId="0" fontId="6" fillId="3" borderId="0" xfId="0" applyFont="1" applyFill="1" applyAlignment="1">
      <alignment vertical="top" wrapText="1"/>
    </xf>
    <xf numFmtId="0" fontId="7" fillId="4" borderId="1" xfId="0" applyFont="1" applyFill="1" applyBorder="1" applyAlignment="1">
      <alignment vertical="top" wrapText="1"/>
    </xf>
    <xf numFmtId="0" fontId="8" fillId="4" borderId="1" xfId="0" applyFont="1" applyFill="1" applyBorder="1" applyAlignment="1">
      <alignment vertical="top" wrapText="1"/>
    </xf>
    <xf numFmtId="0" fontId="5" fillId="4" borderId="1" xfId="0" applyFont="1" applyFill="1" applyBorder="1" applyAlignment="1">
      <alignment vertical="top" wrapText="1"/>
    </xf>
    <xf numFmtId="0" fontId="9" fillId="4" borderId="1" xfId="0" applyFont="1" applyFill="1" applyBorder="1" applyAlignment="1">
      <alignment vertical="top" wrapText="1"/>
    </xf>
    <xf numFmtId="0" fontId="7" fillId="3" borderId="1" xfId="0" applyFont="1" applyFill="1" applyBorder="1" applyAlignment="1">
      <alignment vertical="top" wrapText="1"/>
    </xf>
    <xf numFmtId="0" fontId="8" fillId="3" borderId="1" xfId="0" applyFont="1" applyFill="1" applyBorder="1" applyAlignment="1">
      <alignment vertical="top" wrapText="1"/>
    </xf>
    <xf numFmtId="0" fontId="5" fillId="3" borderId="1" xfId="0" applyFont="1" applyFill="1" applyBorder="1" applyAlignment="1">
      <alignment vertical="top" wrapText="1"/>
    </xf>
    <xf numFmtId="0" fontId="9" fillId="3" borderId="1" xfId="0" applyFont="1" applyFill="1" applyBorder="1" applyAlignment="1">
      <alignment vertical="top" wrapText="1"/>
    </xf>
    <xf numFmtId="0" fontId="10" fillId="0" borderId="0" xfId="0" applyFont="1" applyAlignment="1">
      <alignment vertical="top" wrapText="1"/>
    </xf>
    <xf numFmtId="0" fontId="11" fillId="5" borderId="0" xfId="0" applyFont="1" applyFill="1" applyAlignment="1">
      <alignment vertical="top" wrapText="1"/>
    </xf>
    <xf numFmtId="0" fontId="12" fillId="6" borderId="1" xfId="0" applyFont="1" applyFill="1" applyBorder="1" applyAlignment="1">
      <alignment horizontal="center"/>
    </xf>
    <xf numFmtId="0" fontId="13" fillId="0" borderId="1" xfId="0" applyFont="1" applyBorder="1" applyAlignment="1">
      <alignment horizontal="center"/>
    </xf>
    <xf numFmtId="0" fontId="14" fillId="0" borderId="1" xfId="0" applyFont="1" applyBorder="1" applyAlignment="1">
      <alignment horizontal="center"/>
    </xf>
    <xf numFmtId="0" fontId="12" fillId="0" borderId="1" xfId="0" applyFont="1" applyBorder="1" applyAlignment="1">
      <alignment horizontal="center"/>
    </xf>
    <xf numFmtId="0" fontId="12" fillId="5" borderId="1" xfId="0" applyFont="1" applyFill="1" applyBorder="1" applyAlignment="1">
      <alignment horizontal="center"/>
    </xf>
    <xf numFmtId="0" fontId="12" fillId="2" borderId="1" xfId="0" applyFont="1" applyFill="1" applyBorder="1" applyAlignment="1">
      <alignment horizontal="center"/>
    </xf>
    <xf numFmtId="0" fontId="15" fillId="0" borderId="0" xfId="0" applyFont="1" applyAlignment="1" applyProtection="1">
      <alignment horizontal="center"/>
      <protection locked="0"/>
    </xf>
    <xf numFmtId="0" fontId="15" fillId="0" borderId="0" xfId="0" applyFont="1" applyAlignment="1">
      <alignment horizontal="left"/>
    </xf>
    <xf numFmtId="0" fontId="15" fillId="7" borderId="0" xfId="0" applyFont="1" applyFill="1" applyAlignment="1">
      <alignment horizontal="left"/>
    </xf>
    <xf numFmtId="0" fontId="16" fillId="0" borderId="0" xfId="0" applyFont="1"/>
    <xf numFmtId="0" fontId="17" fillId="0" borderId="0" xfId="0" applyFont="1" applyAlignment="1">
      <alignment horizontal="left"/>
    </xf>
    <xf numFmtId="0" fontId="18" fillId="8" borderId="2" xfId="0" applyFont="1" applyFill="1" applyBorder="1" applyAlignment="1">
      <alignment horizontal="center"/>
    </xf>
    <xf numFmtId="0" fontId="18" fillId="7" borderId="0" xfId="0" applyFont="1" applyFill="1" applyAlignment="1">
      <alignment horizontal="left"/>
    </xf>
    <xf numFmtId="17" fontId="19" fillId="6" borderId="2" xfId="0" applyNumberFormat="1" applyFont="1" applyFill="1" applyBorder="1" applyAlignment="1">
      <alignment horizontal="center"/>
    </xf>
    <xf numFmtId="17" fontId="18" fillId="8" borderId="2" xfId="0" applyNumberFormat="1" applyFont="1" applyFill="1" applyBorder="1" applyAlignment="1">
      <alignment horizontal="center"/>
    </xf>
    <xf numFmtId="0" fontId="20" fillId="9" borderId="2" xfId="0" applyFont="1" applyFill="1" applyBorder="1"/>
    <xf numFmtId="3" fontId="21" fillId="9" borderId="2" xfId="0" applyNumberFormat="1" applyFont="1" applyFill="1" applyBorder="1"/>
    <xf numFmtId="3" fontId="21" fillId="7" borderId="0" xfId="0" applyNumberFormat="1" applyFont="1" applyFill="1" applyAlignment="1">
      <alignment horizontal="left"/>
    </xf>
    <xf numFmtId="164" fontId="21" fillId="9" borderId="2" xfId="0" applyNumberFormat="1" applyFont="1" applyFill="1" applyBorder="1"/>
    <xf numFmtId="3" fontId="15" fillId="10" borderId="2" xfId="0" applyNumberFormat="1" applyFont="1" applyFill="1" applyBorder="1" applyAlignment="1">
      <alignment horizontal="left"/>
    </xf>
    <xf numFmtId="3" fontId="15" fillId="10" borderId="2" xfId="0" applyNumberFormat="1" applyFont="1" applyFill="1" applyBorder="1"/>
    <xf numFmtId="3" fontId="22" fillId="0" borderId="0" xfId="0" applyNumberFormat="1" applyFont="1" applyAlignment="1">
      <alignment horizontal="center"/>
    </xf>
    <xf numFmtId="164" fontId="23" fillId="11" borderId="2" xfId="0" applyNumberFormat="1" applyFont="1" applyFill="1" applyBorder="1"/>
    <xf numFmtId="0" fontId="21" fillId="0" borderId="0" xfId="0" applyFont="1" applyAlignment="1" applyProtection="1">
      <alignment horizontal="center"/>
      <protection locked="0"/>
    </xf>
    <xf numFmtId="3" fontId="15" fillId="7" borderId="0" xfId="0" applyNumberFormat="1" applyFont="1" applyFill="1" applyAlignment="1">
      <alignment horizontal="left"/>
    </xf>
    <xf numFmtId="164" fontId="15" fillId="11" borderId="2" xfId="0" applyNumberFormat="1" applyFont="1" applyFill="1" applyBorder="1" applyProtection="1">
      <protection locked="0"/>
    </xf>
    <xf numFmtId="3" fontId="21" fillId="9" borderId="2" xfId="0" applyNumberFormat="1" applyFont="1" applyFill="1" applyBorder="1" applyAlignment="1">
      <alignment horizontal="left"/>
    </xf>
    <xf numFmtId="0" fontId="18" fillId="8" borderId="3" xfId="0" applyFont="1" applyFill="1" applyBorder="1" applyAlignment="1">
      <alignment horizontal="center"/>
    </xf>
    <xf numFmtId="0" fontId="18" fillId="0" borderId="0" xfId="0" applyFont="1" applyAlignment="1">
      <alignment horizontal="center"/>
    </xf>
    <xf numFmtId="0" fontId="18" fillId="0" borderId="0" xfId="0" applyFont="1" applyAlignment="1">
      <alignment horizontal="left"/>
    </xf>
    <xf numFmtId="0" fontId="3" fillId="2" borderId="0" xfId="0" applyFont="1" applyFill="1" applyAlignment="1">
      <alignment horizontal="left"/>
    </xf>
    <xf numFmtId="0" fontId="21" fillId="2" borderId="0" xfId="0" applyFont="1" applyFill="1"/>
    <xf numFmtId="0" fontId="21" fillId="2" borderId="0" xfId="0" applyFont="1" applyFill="1" applyAlignment="1">
      <alignment horizontal="left"/>
    </xf>
    <xf numFmtId="0" fontId="21" fillId="0" borderId="0" xfId="0" applyFont="1"/>
    <xf numFmtId="0" fontId="15" fillId="0" borderId="0" xfId="0" applyFont="1"/>
    <xf numFmtId="0" fontId="25" fillId="3" borderId="0" xfId="0" applyFont="1" applyFill="1" applyAlignment="1">
      <alignment vertical="center" wrapText="1"/>
    </xf>
    <xf numFmtId="0" fontId="15" fillId="3" borderId="0" xfId="0" applyFont="1" applyFill="1" applyAlignment="1">
      <alignment horizontal="left"/>
    </xf>
    <xf numFmtId="0" fontId="25" fillId="3" borderId="0" xfId="0" applyFont="1" applyFill="1" applyAlignment="1" applyProtection="1">
      <alignment vertical="center" wrapText="1"/>
      <protection locked="0"/>
    </xf>
    <xf numFmtId="0" fontId="15" fillId="3" borderId="0" xfId="0" applyFont="1" applyFill="1" applyProtection="1">
      <protection locked="0"/>
    </xf>
    <xf numFmtId="0" fontId="15" fillId="0" borderId="0" xfId="0" applyFont="1" applyProtection="1">
      <protection locked="0"/>
    </xf>
    <xf numFmtId="0" fontId="26" fillId="0" borderId="1" xfId="0" applyFont="1" applyBorder="1" applyAlignment="1">
      <alignment horizontal="left"/>
    </xf>
    <xf numFmtId="165" fontId="27" fillId="6" borderId="1" xfId="0" applyNumberFormat="1" applyFont="1" applyFill="1" applyBorder="1"/>
    <xf numFmtId="14" fontId="27" fillId="6" borderId="1" xfId="0" applyNumberFormat="1" applyFont="1" applyFill="1" applyBorder="1" applyProtection="1">
      <protection locked="0"/>
    </xf>
    <xf numFmtId="0" fontId="15" fillId="0" borderId="1" xfId="0" applyFont="1" applyBorder="1" applyProtection="1">
      <protection locked="0"/>
    </xf>
    <xf numFmtId="0" fontId="28" fillId="0" borderId="1" xfId="0" applyFont="1" applyBorder="1" applyAlignment="1">
      <alignment horizontal="left"/>
    </xf>
    <xf numFmtId="0" fontId="21" fillId="0" borderId="0" xfId="0" applyFont="1" applyAlignment="1">
      <alignment horizontal="left"/>
    </xf>
    <xf numFmtId="14" fontId="27" fillId="6" borderId="1" xfId="0" applyNumberFormat="1" applyFont="1" applyFill="1" applyBorder="1"/>
    <xf numFmtId="0" fontId="21" fillId="0" borderId="1" xfId="0" applyFont="1" applyBorder="1"/>
    <xf numFmtId="0" fontId="25" fillId="0" borderId="0" xfId="0" applyFont="1" applyAlignment="1">
      <alignment horizontal="left"/>
    </xf>
    <xf numFmtId="165" fontId="25" fillId="0" borderId="0" xfId="0" applyNumberFormat="1" applyFont="1"/>
    <xf numFmtId="0" fontId="6" fillId="0" borderId="0" xfId="0" applyFont="1" applyProtection="1">
      <protection locked="0"/>
    </xf>
    <xf numFmtId="0" fontId="30" fillId="0" borderId="0" xfId="0" applyFont="1"/>
    <xf numFmtId="0" fontId="30" fillId="0" borderId="0" xfId="0" applyFont="1" applyAlignment="1">
      <alignment wrapText="1"/>
    </xf>
    <xf numFmtId="0" fontId="31" fillId="0" borderId="0" xfId="0" applyFont="1"/>
    <xf numFmtId="0" fontId="32" fillId="0" borderId="0" xfId="0" applyFont="1"/>
    <xf numFmtId="0" fontId="33" fillId="0" borderId="0" xfId="0" applyFont="1" applyAlignment="1">
      <alignment wrapText="1"/>
    </xf>
    <xf numFmtId="0" fontId="34" fillId="12" borderId="2" xfId="0" applyFont="1" applyFill="1" applyBorder="1"/>
    <xf numFmtId="0" fontId="35" fillId="0" borderId="0" xfId="0" applyFont="1"/>
    <xf numFmtId="0" fontId="36" fillId="0" borderId="0" xfId="0" applyFont="1"/>
    <xf numFmtId="0" fontId="36" fillId="0" borderId="0" xfId="0" applyFont="1" applyAlignment="1">
      <alignment horizontal="center" vertical="center" wrapText="1"/>
    </xf>
    <xf numFmtId="0" fontId="34" fillId="11" borderId="2" xfId="0" applyFont="1" applyFill="1" applyBorder="1"/>
    <xf numFmtId="0" fontId="37" fillId="0" borderId="0" xfId="0" applyFont="1"/>
    <xf numFmtId="0" fontId="18" fillId="13" borderId="2" xfId="0" applyFont="1" applyFill="1" applyBorder="1"/>
    <xf numFmtId="0" fontId="37" fillId="14" borderId="2" xfId="0" applyFont="1" applyFill="1" applyBorder="1" applyAlignment="1">
      <alignment wrapText="1"/>
    </xf>
    <xf numFmtId="0" fontId="37" fillId="11" borderId="4" xfId="0" applyFont="1" applyFill="1" applyBorder="1" applyAlignment="1">
      <alignment horizontal="center" vertical="center" wrapText="1"/>
    </xf>
    <xf numFmtId="0" fontId="37" fillId="12" borderId="4" xfId="0" applyFont="1" applyFill="1" applyBorder="1" applyAlignment="1">
      <alignment horizontal="center" vertical="center" wrapText="1"/>
    </xf>
    <xf numFmtId="0" fontId="37" fillId="12" borderId="2" xfId="0" applyFont="1" applyFill="1" applyBorder="1" applyAlignment="1">
      <alignment horizontal="center" vertical="center" wrapText="1"/>
    </xf>
    <xf numFmtId="0" fontId="37" fillId="11" borderId="2" xfId="0" applyFont="1" applyFill="1" applyBorder="1" applyAlignment="1">
      <alignment wrapText="1"/>
    </xf>
    <xf numFmtId="166" fontId="38" fillId="11" borderId="2" xfId="0" applyNumberFormat="1" applyFont="1" applyFill="1" applyBorder="1" applyAlignment="1">
      <alignment wrapText="1"/>
    </xf>
    <xf numFmtId="0" fontId="38" fillId="7" borderId="2" xfId="0" applyFont="1" applyFill="1" applyBorder="1"/>
    <xf numFmtId="0" fontId="39" fillId="15" borderId="2" xfId="0" applyFont="1" applyFill="1" applyBorder="1"/>
    <xf numFmtId="166" fontId="35" fillId="0" borderId="2" xfId="0" applyNumberFormat="1" applyFont="1" applyBorder="1"/>
    <xf numFmtId="0" fontId="37" fillId="16" borderId="2" xfId="0" applyFont="1" applyFill="1" applyBorder="1" applyAlignment="1">
      <alignment wrapText="1"/>
    </xf>
    <xf numFmtId="166" fontId="38" fillId="16" borderId="2" xfId="0" applyNumberFormat="1" applyFont="1" applyFill="1" applyBorder="1" applyAlignment="1">
      <alignment wrapText="1"/>
    </xf>
    <xf numFmtId="0" fontId="33" fillId="0" borderId="0" xfId="0" applyFont="1"/>
    <xf numFmtId="166" fontId="30" fillId="9" borderId="2" xfId="0" applyNumberFormat="1" applyFont="1" applyFill="1" applyBorder="1"/>
    <xf numFmtId="0" fontId="35" fillId="0" borderId="0" xfId="0" applyFont="1" applyAlignment="1">
      <alignment wrapText="1"/>
    </xf>
    <xf numFmtId="0" fontId="38" fillId="7" borderId="0" xfId="0" applyFont="1" applyFill="1"/>
    <xf numFmtId="0" fontId="39" fillId="7" borderId="0" xfId="0" applyFont="1" applyFill="1"/>
    <xf numFmtId="166" fontId="35" fillId="0" borderId="0" xfId="0" applyNumberFormat="1" applyFont="1"/>
    <xf numFmtId="166" fontId="39" fillId="7" borderId="0" xfId="0" applyNumberFormat="1" applyFont="1" applyFill="1"/>
    <xf numFmtId="166" fontId="35" fillId="0" borderId="5" xfId="0" applyNumberFormat="1" applyFont="1" applyBorder="1"/>
    <xf numFmtId="0" fontId="32" fillId="0" borderId="0" xfId="0" applyFont="1" applyAlignment="1">
      <alignment wrapText="1"/>
    </xf>
    <xf numFmtId="0" fontId="37" fillId="17" borderId="2" xfId="0" applyFont="1" applyFill="1" applyBorder="1" applyAlignment="1">
      <alignment wrapText="1"/>
    </xf>
    <xf numFmtId="0" fontId="37" fillId="18" borderId="2" xfId="0" applyFont="1" applyFill="1" applyBorder="1" applyAlignment="1">
      <alignment wrapText="1"/>
    </xf>
    <xf numFmtId="166" fontId="38" fillId="18" borderId="2" xfId="0" applyNumberFormat="1" applyFont="1" applyFill="1" applyBorder="1" applyAlignment="1">
      <alignment wrapText="1"/>
    </xf>
    <xf numFmtId="0" fontId="37" fillId="19" borderId="2" xfId="0" applyFont="1" applyFill="1" applyBorder="1" applyAlignment="1">
      <alignment wrapText="1"/>
    </xf>
    <xf numFmtId="166" fontId="38" fillId="19" borderId="2" xfId="0" applyNumberFormat="1" applyFont="1" applyFill="1" applyBorder="1" applyAlignment="1">
      <alignment wrapText="1"/>
    </xf>
    <xf numFmtId="0" fontId="40" fillId="0" borderId="0" xfId="0" applyFont="1"/>
    <xf numFmtId="0" fontId="40" fillId="0" borderId="0" xfId="0" applyFont="1" applyAlignment="1">
      <alignment wrapText="1"/>
    </xf>
    <xf numFmtId="166" fontId="40" fillId="9" borderId="2" xfId="0" applyNumberFormat="1" applyFont="1" applyFill="1" applyBorder="1"/>
    <xf numFmtId="0" fontId="41" fillId="0" borderId="0" xfId="0" applyFont="1"/>
    <xf numFmtId="0" fontId="0" fillId="0" borderId="0" xfId="0" applyAlignment="1">
      <alignment horizontal="center"/>
    </xf>
    <xf numFmtId="0" fontId="42" fillId="13" borderId="2" xfId="0" applyFont="1" applyFill="1" applyBorder="1" applyAlignment="1">
      <alignment horizontal="center" wrapText="1"/>
    </xf>
    <xf numFmtId="0" fontId="42" fillId="13" borderId="2" xfId="0" applyFont="1" applyFill="1" applyBorder="1" applyAlignment="1">
      <alignment horizontal="center"/>
    </xf>
    <xf numFmtId="0" fontId="42" fillId="13" borderId="0" xfId="0" applyFont="1" applyFill="1" applyAlignment="1">
      <alignment horizontal="center"/>
    </xf>
    <xf numFmtId="0" fontId="41" fillId="7" borderId="2" xfId="0" applyFont="1" applyFill="1" applyBorder="1"/>
    <xf numFmtId="0" fontId="41" fillId="0" borderId="2" xfId="0" applyFont="1" applyBorder="1"/>
    <xf numFmtId="0" fontId="40" fillId="0" borderId="2" xfId="0" applyFont="1" applyBorder="1"/>
    <xf numFmtId="0" fontId="40" fillId="7" borderId="2" xfId="0" applyFont="1" applyFill="1" applyBorder="1"/>
    <xf numFmtId="0" fontId="40" fillId="0" borderId="6" xfId="0" applyFont="1" applyBorder="1"/>
    <xf numFmtId="0" fontId="43" fillId="0" borderId="0" xfId="0" applyFont="1"/>
    <xf numFmtId="0" fontId="25" fillId="0" borderId="0" xfId="0" applyFont="1"/>
    <xf numFmtId="167" fontId="13" fillId="6" borderId="0" xfId="0" applyNumberFormat="1" applyFont="1" applyFill="1"/>
    <xf numFmtId="0" fontId="0" fillId="0" borderId="0" xfId="0" applyAlignment="1">
      <alignment wrapText="1"/>
    </xf>
    <xf numFmtId="0" fontId="44" fillId="0" borderId="0" xfId="0" applyFont="1"/>
    <xf numFmtId="0" fontId="42" fillId="13" borderId="6" xfId="0" applyFont="1" applyFill="1" applyBorder="1" applyAlignment="1">
      <alignment horizontal="center" wrapText="1"/>
    </xf>
    <xf numFmtId="0" fontId="45" fillId="0" borderId="2" xfId="0" applyFont="1" applyBorder="1"/>
    <xf numFmtId="0" fontId="41" fillId="7" borderId="7" xfId="0" applyFont="1" applyFill="1" applyBorder="1"/>
    <xf numFmtId="0" fontId="41" fillId="0" borderId="7" xfId="0" applyFont="1" applyBorder="1"/>
    <xf numFmtId="0" fontId="46" fillId="0" borderId="0" xfId="0" applyFont="1"/>
    <xf numFmtId="0" fontId="47" fillId="0" borderId="0" xfId="0" applyFont="1" applyAlignment="1">
      <alignment horizontal="left"/>
    </xf>
    <xf numFmtId="9" fontId="0" fillId="0" borderId="0" xfId="0" applyNumberFormat="1"/>
    <xf numFmtId="0" fontId="48" fillId="13" borderId="0" xfId="0" applyFont="1" applyFill="1"/>
    <xf numFmtId="0" fontId="43" fillId="13" borderId="0" xfId="0" applyFont="1" applyFill="1"/>
    <xf numFmtId="0" fontId="49" fillId="13" borderId="0" xfId="0" applyFont="1" applyFill="1"/>
    <xf numFmtId="0" fontId="50" fillId="20" borderId="8" xfId="0" applyFont="1" applyFill="1" applyBorder="1" applyAlignment="1">
      <alignment horizontal="center" vertical="center" wrapText="1"/>
    </xf>
    <xf numFmtId="0" fontId="50" fillId="0" borderId="0" xfId="0" applyFont="1" applyAlignment="1">
      <alignment horizontal="center" vertical="center" wrapText="1"/>
    </xf>
    <xf numFmtId="0" fontId="27" fillId="0" borderId="8" xfId="0" applyFont="1" applyBorder="1"/>
    <xf numFmtId="165" fontId="27" fillId="6" borderId="8" xfId="0" applyNumberFormat="1" applyFont="1" applyFill="1" applyBorder="1"/>
    <xf numFmtId="14" fontId="27" fillId="6" borderId="8" xfId="0" applyNumberFormat="1" applyFont="1" applyFill="1" applyBorder="1"/>
    <xf numFmtId="0" fontId="27" fillId="6" borderId="8" xfId="0" applyFont="1" applyFill="1" applyBorder="1"/>
    <xf numFmtId="10" fontId="27" fillId="0" borderId="8" xfId="0" applyNumberFormat="1" applyFont="1" applyBorder="1"/>
    <xf numFmtId="0" fontId="25" fillId="3" borderId="0" xfId="0" applyFont="1" applyFill="1"/>
    <xf numFmtId="165" fontId="25" fillId="3" borderId="0" xfId="0" applyNumberFormat="1" applyFont="1" applyFill="1"/>
    <xf numFmtId="1" fontId="27" fillId="6" borderId="8" xfId="0" applyNumberFormat="1" applyFont="1" applyFill="1" applyBorder="1"/>
    <xf numFmtId="10" fontId="27" fillId="6" borderId="8" xfId="0" applyNumberFormat="1" applyFont="1" applyFill="1" applyBorder="1"/>
    <xf numFmtId="1" fontId="27" fillId="0" borderId="8" xfId="0" applyNumberFormat="1" applyFont="1" applyBorder="1"/>
    <xf numFmtId="0" fontId="48" fillId="2" borderId="0" xfId="0" applyFont="1" applyFill="1"/>
    <xf numFmtId="0" fontId="43" fillId="2" borderId="0" xfId="0" applyFont="1" applyFill="1"/>
    <xf numFmtId="0" fontId="28" fillId="0" borderId="8" xfId="0" applyFont="1" applyBorder="1"/>
    <xf numFmtId="165" fontId="28" fillId="0" borderId="8" xfId="0" applyNumberFormat="1" applyFont="1" applyBorder="1"/>
    <xf numFmtId="165" fontId="51" fillId="0" borderId="8" xfId="0" applyNumberFormat="1" applyFont="1" applyBorder="1"/>
    <xf numFmtId="0" fontId="12" fillId="0" borderId="8" xfId="0" applyFont="1" applyBorder="1"/>
    <xf numFmtId="165" fontId="12" fillId="0" borderId="8" xfId="0" applyNumberFormat="1" applyFont="1" applyBorder="1"/>
    <xf numFmtId="165" fontId="14" fillId="0" borderId="0" xfId="0" applyNumberFormat="1" applyFont="1"/>
    <xf numFmtId="17" fontId="43" fillId="0" borderId="0" xfId="0" applyNumberFormat="1" applyFont="1"/>
    <xf numFmtId="0" fontId="47" fillId="0" borderId="0" xfId="0" applyFont="1"/>
    <xf numFmtId="0" fontId="24" fillId="0" borderId="0" xfId="0" applyFont="1"/>
    <xf numFmtId="0" fontId="25" fillId="21" borderId="0" xfId="0" applyFont="1" applyFill="1"/>
    <xf numFmtId="17" fontId="25" fillId="21" borderId="0" xfId="0" applyNumberFormat="1" applyFont="1" applyFill="1"/>
    <xf numFmtId="168" fontId="43" fillId="0" borderId="0" xfId="0" applyNumberFormat="1" applyFont="1"/>
    <xf numFmtId="168" fontId="25" fillId="0" borderId="0" xfId="0" applyNumberFormat="1" applyFont="1"/>
    <xf numFmtId="168" fontId="25" fillId="21" borderId="0" xfId="0" applyNumberFormat="1" applyFont="1" applyFill="1"/>
    <xf numFmtId="0" fontId="13" fillId="6" borderId="0" xfId="0" applyFont="1" applyFill="1"/>
    <xf numFmtId="165" fontId="43" fillId="0" borderId="0" xfId="0" applyNumberFormat="1" applyFont="1"/>
    <xf numFmtId="169" fontId="43" fillId="0" borderId="0" xfId="0" applyNumberFormat="1" applyFont="1"/>
    <xf numFmtId="10" fontId="43" fillId="0" borderId="0" xfId="0" applyNumberFormat="1" applyFont="1"/>
    <xf numFmtId="1" fontId="43" fillId="0" borderId="0" xfId="0" applyNumberFormat="1" applyFont="1"/>
    <xf numFmtId="17" fontId="0" fillId="0" borderId="0" xfId="0" applyNumberFormat="1"/>
    <xf numFmtId="0" fontId="52" fillId="0" borderId="0" xfId="0" applyFont="1"/>
    <xf numFmtId="0" fontId="53" fillId="0" borderId="0" xfId="0" applyFont="1" applyAlignment="1">
      <alignment horizontal="center" wrapText="1"/>
    </xf>
    <xf numFmtId="0" fontId="54" fillId="22" borderId="9" xfId="0" applyFont="1" applyFill="1" applyBorder="1"/>
    <xf numFmtId="9" fontId="55" fillId="6" borderId="10" xfId="0" applyNumberFormat="1" applyFont="1" applyFill="1" applyBorder="1"/>
    <xf numFmtId="0" fontId="46" fillId="23" borderId="11" xfId="0" applyFont="1" applyFill="1" applyBorder="1" applyAlignment="1">
      <alignment horizontal="center" vertical="center" wrapText="1"/>
    </xf>
    <xf numFmtId="0" fontId="46" fillId="23" borderId="2" xfId="0" applyFont="1" applyFill="1" applyBorder="1" applyAlignment="1">
      <alignment horizontal="center" vertical="center" wrapText="1"/>
    </xf>
    <xf numFmtId="0" fontId="56" fillId="0" borderId="0" xfId="0" applyFont="1"/>
    <xf numFmtId="0" fontId="46" fillId="23" borderId="12" xfId="0" applyFont="1" applyFill="1" applyBorder="1" applyAlignment="1">
      <alignment horizontal="center" vertical="center" wrapText="1"/>
    </xf>
    <xf numFmtId="0" fontId="46" fillId="23" borderId="13" xfId="0" applyFont="1" applyFill="1" applyBorder="1" applyAlignment="1">
      <alignment horizontal="center" vertical="center" wrapText="1"/>
    </xf>
    <xf numFmtId="0" fontId="56" fillId="23" borderId="6" xfId="0" applyFont="1" applyFill="1" applyBorder="1" applyAlignment="1">
      <alignment horizontal="center" vertical="center" wrapText="1"/>
    </xf>
    <xf numFmtId="0" fontId="44" fillId="0" borderId="14" xfId="0" applyFont="1" applyBorder="1"/>
    <xf numFmtId="0" fontId="46" fillId="0" borderId="15" xfId="0" applyFont="1" applyBorder="1"/>
    <xf numFmtId="166" fontId="46" fillId="0" borderId="16" xfId="0" applyNumberFormat="1" applyFont="1" applyBorder="1"/>
    <xf numFmtId="0" fontId="56" fillId="24" borderId="17" xfId="0" applyFont="1" applyFill="1" applyBorder="1"/>
    <xf numFmtId="166" fontId="46" fillId="24" borderId="18" xfId="0" applyNumberFormat="1" applyFont="1" applyFill="1" applyBorder="1"/>
    <xf numFmtId="0" fontId="56" fillId="25" borderId="9" xfId="0" applyFont="1" applyFill="1" applyBorder="1"/>
    <xf numFmtId="165" fontId="46" fillId="25" borderId="19" xfId="0" applyNumberFormat="1" applyFont="1" applyFill="1" applyBorder="1"/>
    <xf numFmtId="165" fontId="56" fillId="25" borderId="20" xfId="0" applyNumberFormat="1" applyFont="1" applyFill="1" applyBorder="1"/>
    <xf numFmtId="166" fontId="46" fillId="0" borderId="0" xfId="0" applyNumberFormat="1" applyFont="1"/>
    <xf numFmtId="0" fontId="56" fillId="24" borderId="9" xfId="0" applyFont="1" applyFill="1" applyBorder="1"/>
    <xf numFmtId="166" fontId="46" fillId="24" borderId="19" xfId="0" applyNumberFormat="1" applyFont="1" applyFill="1" applyBorder="1"/>
    <xf numFmtId="0" fontId="56" fillId="25" borderId="21" xfId="0" applyFont="1" applyFill="1" applyBorder="1"/>
    <xf numFmtId="165" fontId="46" fillId="25" borderId="22" xfId="0" applyNumberFormat="1" applyFont="1" applyFill="1" applyBorder="1"/>
    <xf numFmtId="165" fontId="56" fillId="25" borderId="2" xfId="0" applyNumberFormat="1" applyFont="1" applyFill="1" applyBorder="1"/>
    <xf numFmtId="0" fontId="54" fillId="0" borderId="0" xfId="0" applyFont="1"/>
    <xf numFmtId="0" fontId="56" fillId="0" borderId="23" xfId="0" applyFont="1" applyBorder="1"/>
    <xf numFmtId="165" fontId="56" fillId="0" borderId="24" xfId="0" applyNumberFormat="1" applyFont="1" applyBorder="1"/>
    <xf numFmtId="165" fontId="44" fillId="0" borderId="2" xfId="0" applyNumberFormat="1" applyFont="1" applyBorder="1"/>
    <xf numFmtId="165" fontId="46" fillId="0" borderId="0" xfId="0" applyNumberFormat="1" applyFont="1"/>
    <xf numFmtId="0" fontId="56" fillId="24" borderId="0" xfId="0" applyFont="1" applyFill="1"/>
    <xf numFmtId="165" fontId="46" fillId="24" borderId="0" xfId="0" applyNumberFormat="1" applyFont="1" applyFill="1"/>
    <xf numFmtId="165" fontId="44" fillId="9" borderId="14" xfId="0" applyNumberFormat="1" applyFont="1" applyFill="1" applyBorder="1"/>
    <xf numFmtId="0" fontId="57" fillId="0" borderId="0" xfId="0" applyFont="1"/>
    <xf numFmtId="165" fontId="57" fillId="24" borderId="0" xfId="0" applyNumberFormat="1" applyFont="1" applyFill="1"/>
    <xf numFmtId="165" fontId="57" fillId="9" borderId="14" xfId="0" applyNumberFormat="1" applyFont="1" applyFill="1" applyBorder="1"/>
    <xf numFmtId="165" fontId="54" fillId="0" borderId="0" xfId="0" applyNumberFormat="1" applyFont="1"/>
    <xf numFmtId="165" fontId="44" fillId="0" borderId="14" xfId="0" applyNumberFormat="1" applyFont="1" applyBorder="1"/>
    <xf numFmtId="165" fontId="0" fillId="0" borderId="0" xfId="0" applyNumberFormat="1"/>
    <xf numFmtId="165" fontId="44" fillId="0" borderId="20" xfId="0" applyNumberFormat="1" applyFont="1" applyBorder="1"/>
    <xf numFmtId="0" fontId="58" fillId="0" borderId="0" xfId="0" applyFont="1"/>
    <xf numFmtId="9" fontId="13" fillId="6" borderId="0" xfId="0" applyNumberFormat="1" applyFont="1" applyFill="1"/>
    <xf numFmtId="9" fontId="55" fillId="22" borderId="10" xfId="0" applyNumberFormat="1" applyFont="1" applyFill="1" applyBorder="1"/>
    <xf numFmtId="0" fontId="55" fillId="6" borderId="21" xfId="0" applyFont="1" applyFill="1" applyBorder="1" applyAlignment="1">
      <alignment horizontal="right"/>
    </xf>
    <xf numFmtId="0" fontId="55" fillId="6" borderId="25" xfId="0" applyFont="1" applyFill="1" applyBorder="1"/>
    <xf numFmtId="0" fontId="0" fillId="6" borderId="21" xfId="0" applyFill="1" applyBorder="1"/>
    <xf numFmtId="0" fontId="0" fillId="6" borderId="25" xfId="0" applyFill="1" applyBorder="1"/>
    <xf numFmtId="0" fontId="55" fillId="6" borderId="17" xfId="0" applyFont="1" applyFill="1" applyBorder="1" applyAlignment="1">
      <alignment horizontal="right"/>
    </xf>
    <xf numFmtId="0" fontId="55" fillId="6" borderId="26" xfId="0" applyFont="1" applyFill="1" applyBorder="1"/>
    <xf numFmtId="0" fontId="0" fillId="6" borderId="17" xfId="0" applyFill="1" applyBorder="1"/>
    <xf numFmtId="0" fontId="0" fillId="6" borderId="26" xfId="0" applyFill="1" applyBorder="1"/>
    <xf numFmtId="165" fontId="55" fillId="6" borderId="25" xfId="0" applyNumberFormat="1" applyFont="1" applyFill="1" applyBorder="1"/>
    <xf numFmtId="0" fontId="59" fillId="13" borderId="9" xfId="0" applyFont="1" applyFill="1" applyBorder="1"/>
    <xf numFmtId="0" fontId="0" fillId="0" borderId="22" xfId="0" applyBorder="1"/>
    <xf numFmtId="0" fontId="0" fillId="0" borderId="27" xfId="0" applyBorder="1"/>
    <xf numFmtId="0" fontId="0" fillId="0" borderId="25" xfId="0" applyBorder="1"/>
    <xf numFmtId="0" fontId="0" fillId="0" borderId="28" xfId="0" applyBorder="1"/>
    <xf numFmtId="0" fontId="60" fillId="23" borderId="12" xfId="0" applyFont="1" applyFill="1" applyBorder="1" applyAlignment="1">
      <alignment horizontal="center" vertical="center" wrapText="1"/>
    </xf>
    <xf numFmtId="0" fontId="61" fillId="0" borderId="0" xfId="0" applyFont="1"/>
    <xf numFmtId="0" fontId="61" fillId="0" borderId="29" xfId="0" applyFont="1" applyBorder="1"/>
    <xf numFmtId="0" fontId="61" fillId="23" borderId="0" xfId="0" applyFont="1" applyFill="1"/>
    <xf numFmtId="0" fontId="0" fillId="0" borderId="29" xfId="0" applyBorder="1"/>
    <xf numFmtId="0" fontId="0" fillId="0" borderId="30" xfId="0" applyBorder="1"/>
    <xf numFmtId="0" fontId="56" fillId="0" borderId="28" xfId="0" applyFont="1" applyBorder="1"/>
    <xf numFmtId="17" fontId="60" fillId="23" borderId="12" xfId="0" applyNumberFormat="1" applyFont="1" applyFill="1" applyBorder="1" applyAlignment="1">
      <alignment horizontal="center" vertical="center" wrapText="1"/>
    </xf>
    <xf numFmtId="17" fontId="60" fillId="23" borderId="7" xfId="0" applyNumberFormat="1" applyFont="1" applyFill="1" applyBorder="1" applyAlignment="1">
      <alignment horizontal="center" vertical="center" wrapText="1"/>
    </xf>
    <xf numFmtId="17" fontId="60" fillId="23" borderId="13" xfId="0" applyNumberFormat="1" applyFont="1" applyFill="1" applyBorder="1" applyAlignment="1">
      <alignment horizontal="center" vertical="center" wrapText="1"/>
    </xf>
    <xf numFmtId="17" fontId="60" fillId="23" borderId="2" xfId="0" applyNumberFormat="1" applyFont="1" applyFill="1" applyBorder="1" applyAlignment="1">
      <alignment horizontal="center" vertical="center" wrapText="1"/>
    </xf>
    <xf numFmtId="17" fontId="60" fillId="23" borderId="31" xfId="0" applyNumberFormat="1" applyFont="1" applyFill="1" applyBorder="1" applyAlignment="1">
      <alignment horizontal="center" vertical="center" wrapText="1"/>
    </xf>
    <xf numFmtId="9" fontId="62" fillId="0" borderId="28" xfId="0" applyNumberFormat="1" applyFont="1" applyBorder="1" applyAlignment="1">
      <alignment horizontal="left"/>
    </xf>
    <xf numFmtId="165" fontId="46" fillId="7" borderId="0" xfId="0" applyNumberFormat="1" applyFont="1" applyFill="1"/>
    <xf numFmtId="165" fontId="46" fillId="7" borderId="29" xfId="0" applyNumberFormat="1" applyFont="1" applyFill="1" applyBorder="1"/>
    <xf numFmtId="165" fontId="46" fillId="7" borderId="30" xfId="0" applyNumberFormat="1" applyFont="1" applyFill="1" applyBorder="1"/>
    <xf numFmtId="165" fontId="46" fillId="25" borderId="32" xfId="0" applyNumberFormat="1" applyFont="1" applyFill="1" applyBorder="1"/>
    <xf numFmtId="165" fontId="46" fillId="25" borderId="10" xfId="0" applyNumberFormat="1" applyFont="1" applyFill="1" applyBorder="1"/>
    <xf numFmtId="0" fontId="46" fillId="0" borderId="28" xfId="0" applyFont="1" applyBorder="1"/>
    <xf numFmtId="0" fontId="46" fillId="0" borderId="29" xfId="0" applyFont="1" applyBorder="1"/>
    <xf numFmtId="0" fontId="46" fillId="0" borderId="30" xfId="0" applyFont="1" applyBorder="1"/>
    <xf numFmtId="0" fontId="46" fillId="24" borderId="9" xfId="0" applyFont="1" applyFill="1" applyBorder="1"/>
    <xf numFmtId="165" fontId="46" fillId="24" borderId="19" xfId="0" applyNumberFormat="1" applyFont="1" applyFill="1" applyBorder="1"/>
    <xf numFmtId="165" fontId="46" fillId="24" borderId="32" xfId="0" applyNumberFormat="1" applyFont="1" applyFill="1" applyBorder="1"/>
    <xf numFmtId="165" fontId="46" fillId="24" borderId="10" xfId="0" applyNumberFormat="1" applyFont="1" applyFill="1" applyBorder="1"/>
    <xf numFmtId="0" fontId="56" fillId="0" borderId="9" xfId="0" applyFont="1" applyBorder="1"/>
    <xf numFmtId="165" fontId="46" fillId="26" borderId="19" xfId="0" applyNumberFormat="1" applyFont="1" applyFill="1" applyBorder="1"/>
    <xf numFmtId="165" fontId="46" fillId="26" borderId="32" xfId="0" applyNumberFormat="1" applyFont="1" applyFill="1" applyBorder="1"/>
    <xf numFmtId="165" fontId="46" fillId="26" borderId="10" xfId="0" applyNumberFormat="1" applyFont="1" applyFill="1" applyBorder="1"/>
    <xf numFmtId="0" fontId="63" fillId="0" borderId="21" xfId="0" applyFont="1" applyBorder="1"/>
    <xf numFmtId="165" fontId="46" fillId="0" borderId="22" xfId="0" applyNumberFormat="1" applyFont="1" applyBorder="1"/>
    <xf numFmtId="165" fontId="46" fillId="0" borderId="27" xfId="0" applyNumberFormat="1" applyFont="1" applyBorder="1"/>
    <xf numFmtId="165" fontId="46" fillId="0" borderId="25" xfId="0" applyNumberFormat="1" applyFont="1" applyBorder="1"/>
    <xf numFmtId="165" fontId="46" fillId="0" borderId="29" xfId="0" applyNumberFormat="1" applyFont="1" applyBorder="1"/>
    <xf numFmtId="165" fontId="46" fillId="0" borderId="30" xfId="0" applyNumberFormat="1" applyFont="1" applyBorder="1"/>
    <xf numFmtId="0" fontId="56" fillId="0" borderId="22" xfId="0" applyFont="1" applyBorder="1"/>
    <xf numFmtId="0" fontId="61" fillId="0" borderId="33" xfId="0" applyFont="1" applyBorder="1"/>
    <xf numFmtId="0" fontId="0" fillId="0" borderId="33" xfId="0" applyBorder="1"/>
    <xf numFmtId="17" fontId="60" fillId="23" borderId="11" xfId="0" applyNumberFormat="1" applyFont="1" applyFill="1" applyBorder="1" applyAlignment="1">
      <alignment horizontal="center" vertical="center" wrapText="1"/>
    </xf>
    <xf numFmtId="0" fontId="56" fillId="0" borderId="29" xfId="0" applyFont="1" applyBorder="1"/>
    <xf numFmtId="0" fontId="56" fillId="0" borderId="30" xfId="0" applyFont="1" applyBorder="1"/>
    <xf numFmtId="0" fontId="56" fillId="26" borderId="9" xfId="0" applyFont="1" applyFill="1" applyBorder="1"/>
    <xf numFmtId="0" fontId="56" fillId="7" borderId="28" xfId="0" applyFont="1" applyFill="1" applyBorder="1"/>
    <xf numFmtId="0" fontId="56" fillId="7" borderId="9" xfId="0" applyFont="1" applyFill="1" applyBorder="1"/>
    <xf numFmtId="0" fontId="46" fillId="0" borderId="17" xfId="0" applyFont="1" applyBorder="1"/>
    <xf numFmtId="165" fontId="46" fillId="0" borderId="18" xfId="0" applyNumberFormat="1" applyFont="1" applyBorder="1"/>
    <xf numFmtId="165" fontId="46" fillId="0" borderId="34" xfId="0" applyNumberFormat="1" applyFont="1" applyBorder="1"/>
    <xf numFmtId="165" fontId="46" fillId="0" borderId="26" xfId="0" applyNumberFormat="1" applyFont="1" applyBorder="1"/>
    <xf numFmtId="0" fontId="46" fillId="0" borderId="21" xfId="0" applyFont="1" applyBorder="1"/>
    <xf numFmtId="165" fontId="46" fillId="6" borderId="22" xfId="0" applyNumberFormat="1" applyFont="1" applyFill="1" applyBorder="1"/>
    <xf numFmtId="165" fontId="46" fillId="6" borderId="27" xfId="0" applyNumberFormat="1" applyFont="1" applyFill="1" applyBorder="1"/>
    <xf numFmtId="165" fontId="46" fillId="6" borderId="25" xfId="0" applyNumberFormat="1" applyFont="1" applyFill="1" applyBorder="1"/>
    <xf numFmtId="165" fontId="46" fillId="6" borderId="18" xfId="0" applyNumberFormat="1" applyFont="1" applyFill="1" applyBorder="1"/>
    <xf numFmtId="165" fontId="46" fillId="6" borderId="34" xfId="0" applyNumberFormat="1" applyFont="1" applyFill="1" applyBorder="1"/>
    <xf numFmtId="165" fontId="46" fillId="6" borderId="26" xfId="0" applyNumberFormat="1" applyFont="1" applyFill="1" applyBorder="1"/>
    <xf numFmtId="165" fontId="46" fillId="9" borderId="22" xfId="0" applyNumberFormat="1" applyFont="1" applyFill="1" applyBorder="1"/>
    <xf numFmtId="165" fontId="46" fillId="9" borderId="27" xfId="0" applyNumberFormat="1" applyFont="1" applyFill="1" applyBorder="1"/>
    <xf numFmtId="165" fontId="46" fillId="9" borderId="25" xfId="0" applyNumberFormat="1" applyFont="1" applyFill="1" applyBorder="1"/>
    <xf numFmtId="164" fontId="46" fillId="7" borderId="2" xfId="0" applyNumberFormat="1" applyFont="1" applyFill="1" applyBorder="1"/>
    <xf numFmtId="17" fontId="58" fillId="0" borderId="0" xfId="0" applyNumberFormat="1" applyFont="1"/>
    <xf numFmtId="17" fontId="46" fillId="23" borderId="12" xfId="0" applyNumberFormat="1" applyFont="1" applyFill="1" applyBorder="1" applyAlignment="1">
      <alignment horizontal="center" vertical="center" wrapText="1"/>
    </xf>
    <xf numFmtId="0" fontId="46" fillId="24" borderId="0" xfId="0" applyFont="1" applyFill="1"/>
    <xf numFmtId="165" fontId="58" fillId="0" borderId="0" xfId="0" applyNumberFormat="1" applyFont="1"/>
    <xf numFmtId="0" fontId="64" fillId="0" borderId="0" xfId="0" applyFont="1"/>
    <xf numFmtId="0" fontId="65" fillId="0" borderId="0" xfId="0" applyFont="1"/>
    <xf numFmtId="0" fontId="5" fillId="0" borderId="0" xfId="0" applyFont="1" applyAlignment="1">
      <alignment vertical="top" wrapText="1"/>
    </xf>
    <xf numFmtId="0" fontId="5" fillId="3" borderId="0" xfId="0" applyFont="1" applyFill="1" applyAlignment="1">
      <alignment vertical="top" wrapText="1"/>
    </xf>
    <xf numFmtId="0" fontId="8" fillId="0" borderId="0" xfId="0" applyFont="1" applyAlignment="1">
      <alignment vertical="top" wrapText="1"/>
    </xf>
    <xf numFmtId="0" fontId="4" fillId="0" borderId="0" xfId="0" applyFont="1" applyAlignment="1">
      <alignment vertical="top" wrapText="1"/>
    </xf>
    <xf numFmtId="0" fontId="24" fillId="0" borderId="0" xfId="0" applyFont="1" applyAlignment="1">
      <alignment vertical="top" wrapText="1"/>
    </xf>
    <xf numFmtId="165" fontId="4" fillId="0" borderId="0" xfId="0" applyNumberFormat="1" applyFont="1" applyAlignme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F2F2F2"/>
      <rgbColor rgb="FFC00000"/>
      <rgbColor rgb="FF008000"/>
      <rgbColor rgb="FF000080"/>
      <rgbColor rgb="FFE3E3E3"/>
      <rgbColor rgb="FF800080"/>
      <rgbColor rgb="FF37624E"/>
      <rgbColor rgb="FFC0C0C0"/>
      <rgbColor rgb="FF808080"/>
      <rgbColor rgb="FF95B3D7"/>
      <rgbColor rgb="FF993366"/>
      <rgbColor rgb="FFFDF1E1"/>
      <rgbColor rgb="FFCCFFFF"/>
      <rgbColor rgb="FF660066"/>
      <rgbColor rgb="FFA6A6A6"/>
      <rgbColor rgb="FF0563C1"/>
      <rgbColor rgb="FFC6D9F1"/>
      <rgbColor rgb="FF000080"/>
      <rgbColor rgb="FFFF00FF"/>
      <rgbColor rgb="FFE2EFDA"/>
      <rgbColor rgb="FF00FFFF"/>
      <rgbColor rgb="FF800080"/>
      <rgbColor rgb="FF800000"/>
      <rgbColor rgb="FF008080"/>
      <rgbColor rgb="FF0000FF"/>
      <rgbColor rgb="FF00CCFF"/>
      <rgbColor rgb="FFE8F0EC"/>
      <rgbColor rgb="FFCCFFCC"/>
      <rgbColor rgb="FFEBF1DE"/>
      <rgbColor rgb="FFB9CDE5"/>
      <rgbColor rgb="FFBFBFBF"/>
      <rgbColor rgb="FFB3B3B3"/>
      <rgbColor rgb="FFF7B562"/>
      <rgbColor rgb="FF3366FF"/>
      <rgbColor rgb="FFD9D9D9"/>
      <rgbColor rgb="FFC3D69B"/>
      <rgbColor rgb="FFD7E4BD"/>
      <rgbColor rgb="FFF2DCDB"/>
      <rgbColor rgb="FFFF6600"/>
      <rgbColor rgb="FF595959"/>
      <rgbColor rgb="FF969696"/>
      <rgbColor rgb="FF003366"/>
      <rgbColor rgb="FFDCE6F2"/>
      <rgbColor rgb="FF003300"/>
      <rgbColor rgb="FF333300"/>
      <rgbColor rgb="FF993300"/>
      <rgbColor rgb="FF993366"/>
      <rgbColor rgb="FF254061"/>
      <rgbColor rgb="FF26262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800" b="1" strike="noStrike" spc="-1">
                <a:solidFill>
                  <a:srgbClr val="000000"/>
                </a:solidFill>
                <a:latin typeface="Calibri"/>
              </a:defRPr>
            </a:pPr>
            <a:r>
              <a:rPr lang="ca-ES" sz="1800" b="1" strike="noStrike" spc="-1">
                <a:solidFill>
                  <a:srgbClr val="000000"/>
                </a:solidFill>
                <a:latin typeface="Calibri"/>
              </a:rPr>
              <a:t>Cash balance at month end (€)</a:t>
            </a:r>
          </a:p>
        </c:rich>
      </c:tx>
      <c:overlay val="0"/>
      <c:spPr>
        <a:noFill/>
        <a:ln w="0">
          <a:noFill/>
        </a:ln>
      </c:spPr>
    </c:title>
    <c:autoTitleDeleted val="0"/>
    <c:plotArea>
      <c:layout/>
      <c:lineChart>
        <c:grouping val="standard"/>
        <c:varyColors val="0"/>
        <c:ser>
          <c:idx val="0"/>
          <c:order val="0"/>
          <c:tx>
            <c:strRef>
              <c:f>'Cash flow'!$B$84</c:f>
              <c:strCache>
                <c:ptCount val="1"/>
                <c:pt idx="0">
                  <c:v>Final bank balance</c:v>
                </c:pt>
              </c:strCache>
            </c:strRef>
          </c:tx>
          <c:spPr>
            <a:ln w="28440">
              <a:solidFill>
                <a:srgbClr val="37624E"/>
              </a:solidFill>
              <a:round/>
            </a:ln>
          </c:spPr>
          <c:marker>
            <c:symbol val="circle"/>
            <c:size val="5"/>
            <c:spPr>
              <a:solidFill>
                <a:srgbClr val="37624E"/>
              </a:solidFill>
            </c:spPr>
          </c:marker>
          <c:dLbls>
            <c:spPr>
              <a:noFill/>
              <a:ln>
                <a:noFill/>
              </a:ln>
              <a:effectLst/>
            </c:spPr>
            <c:txPr>
              <a:bodyPr wrap="none"/>
              <a:lstStyle/>
              <a:p>
                <a:pPr>
                  <a:defRPr sz="1000" b="0" strike="noStrike" spc="-1">
                    <a:latin typeface="Arial"/>
                  </a:defRPr>
                </a:pPr>
                <a:endParaRPr lang="ca-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'Cash flow'!$C$83:$AL$83</c:f>
              <c:numCache>
                <c:formatCode>mmm\-yy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Cache>
            </c:numRef>
          </c:cat>
          <c:val>
            <c:numRef>
              <c:f>'Cash flow'!$C$84:$AL$84</c:f>
              <c:numCache>
                <c:formatCode>#,##0.00" €";[Red]\-#,##0.00" €"</c:formatCode>
                <c:ptCount val="36"/>
                <c:pt idx="0">
                  <c:v>0</c:v>
                </c:pt>
                <c:pt idx="1">
                  <c:v>-1320</c:v>
                </c:pt>
                <c:pt idx="2">
                  <c:v>-2640</c:v>
                </c:pt>
                <c:pt idx="3">
                  <c:v>-3960</c:v>
                </c:pt>
                <c:pt idx="4">
                  <c:v>-5280</c:v>
                </c:pt>
                <c:pt idx="5">
                  <c:v>-6600</c:v>
                </c:pt>
                <c:pt idx="6">
                  <c:v>-7920</c:v>
                </c:pt>
                <c:pt idx="7">
                  <c:v>-9240</c:v>
                </c:pt>
                <c:pt idx="8">
                  <c:v>-10560</c:v>
                </c:pt>
                <c:pt idx="9">
                  <c:v>-11880</c:v>
                </c:pt>
                <c:pt idx="10">
                  <c:v>-13200</c:v>
                </c:pt>
                <c:pt idx="11">
                  <c:v>-14520</c:v>
                </c:pt>
                <c:pt idx="12">
                  <c:v>-14500</c:v>
                </c:pt>
                <c:pt idx="13">
                  <c:v>-14480</c:v>
                </c:pt>
                <c:pt idx="14">
                  <c:v>-16460</c:v>
                </c:pt>
                <c:pt idx="15">
                  <c:v>-18440</c:v>
                </c:pt>
                <c:pt idx="16">
                  <c:v>-20420</c:v>
                </c:pt>
                <c:pt idx="17">
                  <c:v>-22400</c:v>
                </c:pt>
                <c:pt idx="18">
                  <c:v>-24380</c:v>
                </c:pt>
                <c:pt idx="19">
                  <c:v>-26360</c:v>
                </c:pt>
                <c:pt idx="20">
                  <c:v>-28340</c:v>
                </c:pt>
                <c:pt idx="21">
                  <c:v>-30320</c:v>
                </c:pt>
                <c:pt idx="22">
                  <c:v>-32300</c:v>
                </c:pt>
                <c:pt idx="23">
                  <c:v>-34280</c:v>
                </c:pt>
                <c:pt idx="24">
                  <c:v>-36920</c:v>
                </c:pt>
                <c:pt idx="25">
                  <c:v>-39560</c:v>
                </c:pt>
                <c:pt idx="26">
                  <c:v>-42200</c:v>
                </c:pt>
                <c:pt idx="27">
                  <c:v>-44840</c:v>
                </c:pt>
                <c:pt idx="28">
                  <c:v>-47480</c:v>
                </c:pt>
                <c:pt idx="29">
                  <c:v>-50120</c:v>
                </c:pt>
                <c:pt idx="30">
                  <c:v>-52760</c:v>
                </c:pt>
                <c:pt idx="31">
                  <c:v>-55400</c:v>
                </c:pt>
                <c:pt idx="32">
                  <c:v>-58040</c:v>
                </c:pt>
                <c:pt idx="33">
                  <c:v>-60680</c:v>
                </c:pt>
                <c:pt idx="34">
                  <c:v>-63320</c:v>
                </c:pt>
                <c:pt idx="35">
                  <c:v>-65960</c:v>
                </c:pt>
              </c:numCache>
            </c:numRef>
          </c:val>
          <c:smooth val="0"/>
          <c:extLst>
            <c:ext xmlns:c16="http://schemas.microsoft.com/office/drawing/2014/chart" uri="{C3380CC4-5D6E-409C-BE32-E72D297353CC}">
              <c16:uniqueId val="{00000000-980C-4B01-A338-34EAB50FFDC1}"/>
            </c:ext>
          </c:extLst>
        </c:ser>
        <c:dLbls>
          <c:showLegendKey val="0"/>
          <c:showVal val="0"/>
          <c:showCatName val="0"/>
          <c:showSerName val="0"/>
          <c:showPercent val="0"/>
          <c:showBubbleSize val="0"/>
        </c:dLbls>
        <c:hiLowLines>
          <c:spPr>
            <a:ln w="0">
              <a:noFill/>
            </a:ln>
          </c:spPr>
        </c:hiLowLines>
        <c:marker val="1"/>
        <c:smooth val="0"/>
        <c:axId val="7787539"/>
        <c:axId val="81875348"/>
      </c:lineChart>
      <c:dateAx>
        <c:axId val="7787539"/>
        <c:scaling>
          <c:orientation val="minMax"/>
        </c:scaling>
        <c:delete val="0"/>
        <c:axPos val="b"/>
        <c:numFmt formatCode="mmm\-yy" sourceLinked="0"/>
        <c:majorTickMark val="none"/>
        <c:minorTickMark val="none"/>
        <c:tickLblPos val="low"/>
        <c:spPr>
          <a:ln w="0">
            <a:solidFill>
              <a:srgbClr val="B3B3B3"/>
            </a:solidFill>
          </a:ln>
        </c:spPr>
        <c:txPr>
          <a:bodyPr/>
          <a:lstStyle/>
          <a:p>
            <a:pPr>
              <a:defRPr sz="900" b="0" strike="noStrike" spc="-1">
                <a:solidFill>
                  <a:srgbClr val="595959"/>
                </a:solidFill>
                <a:latin typeface="Calibri"/>
              </a:defRPr>
            </a:pPr>
            <a:endParaRPr lang="ca-ES"/>
          </a:p>
        </c:txPr>
        <c:crossAx val="81875348"/>
        <c:crosses val="autoZero"/>
        <c:auto val="1"/>
        <c:lblOffset val="100"/>
        <c:baseTimeUnit val="months"/>
      </c:dateAx>
      <c:valAx>
        <c:axId val="81875348"/>
        <c:scaling>
          <c:orientation val="minMax"/>
        </c:scaling>
        <c:delete val="0"/>
        <c:axPos val="l"/>
        <c:majorGridlines>
          <c:spPr>
            <a:ln w="9360">
              <a:solidFill>
                <a:srgbClr val="E3E3E3"/>
              </a:solidFill>
              <a:round/>
            </a:ln>
          </c:spPr>
        </c:majorGridlines>
        <c:title>
          <c:tx>
            <c:rich>
              <a:bodyPr rot="-5400000"/>
              <a:lstStyle/>
              <a:p>
                <a:pPr>
                  <a:defRPr sz="1000" b="1" strike="noStrike" spc="-1">
                    <a:solidFill>
                      <a:srgbClr val="000000"/>
                    </a:solidFill>
                    <a:latin typeface="Calibri"/>
                  </a:defRPr>
                </a:pPr>
                <a:r>
                  <a:rPr lang="ca-ES" sz="1000" b="1" strike="noStrike" spc="-1">
                    <a:solidFill>
                      <a:srgbClr val="000000"/>
                    </a:solidFill>
                    <a:latin typeface="Calibri"/>
                  </a:rPr>
                  <a:t>€</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sz="900" b="0" strike="noStrike" spc="-1">
                <a:solidFill>
                  <a:srgbClr val="595959"/>
                </a:solidFill>
                <a:latin typeface="Calibri"/>
              </a:defRPr>
            </a:pPr>
            <a:endParaRPr lang="ca-ES"/>
          </a:p>
        </c:txPr>
        <c:crossAx val="7787539"/>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86</xdr:row>
      <xdr:rowOff>0</xdr:rowOff>
    </xdr:from>
    <xdr:to>
      <xdr:col>12</xdr:col>
      <xdr:colOff>472680</xdr:colOff>
      <xdr:row>103</xdr:row>
      <xdr:rowOff>19440</xdr:rowOff>
    </xdr:to>
    <xdr:graphicFrame macro="">
      <xdr:nvGraphicFramePr>
        <xdr:cNvPr id="2" name="Chart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tint val="100000"/>
                <a:shade val="100000"/>
              </a:schemeClr>
            </a:gs>
            <a:gs pos="100000">
              <a:schemeClr val="phClr">
                <a:tint val="50000"/>
                <a:shade val="100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file:///C:\Users\Xavier\Downloads\fixed_v2.xlsx" TargetMode="External"/><Relationship Id="rId3" Type="http://schemas.openxmlformats.org/officeDocument/2006/relationships/hyperlink" Target="file:///C:\Users\Xavier\Downloads\fixed_v2.xlsx" TargetMode="External"/><Relationship Id="rId7" Type="http://schemas.openxmlformats.org/officeDocument/2006/relationships/hyperlink" Target="file:///C:\Users\Xavier\Downloads\fixed_v2.xlsx" TargetMode="External"/><Relationship Id="rId2" Type="http://schemas.openxmlformats.org/officeDocument/2006/relationships/hyperlink" Target="file:///C:\Users\Xavier\Downloads\fixed_v2.xlsx" TargetMode="External"/><Relationship Id="rId1" Type="http://schemas.openxmlformats.org/officeDocument/2006/relationships/hyperlink" Target="file:///C:\Users\Xavier\Downloads\fixed_v2.xlsx" TargetMode="External"/><Relationship Id="rId6" Type="http://schemas.openxmlformats.org/officeDocument/2006/relationships/hyperlink" Target="file:///C:\Users\Xavier\Downloads\fixed_v2.xlsx" TargetMode="External"/><Relationship Id="rId5" Type="http://schemas.openxmlformats.org/officeDocument/2006/relationships/hyperlink" Target="file:///C:\Users\Xavier\Downloads\fixed_v2.xlsx" TargetMode="External"/><Relationship Id="rId4" Type="http://schemas.openxmlformats.org/officeDocument/2006/relationships/hyperlink" Target="file:///C:\Users\Xavier\Downloads\fixed_v2.xlsx" TargetMode="External"/><Relationship Id="rId9" Type="http://schemas.openxmlformats.org/officeDocument/2006/relationships/hyperlink" Target="file:///C:\Users\Xavier\Downloads\fixed_v2.xlsx"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62626"/>
  </sheetPr>
  <dimension ref="B2:E43"/>
  <sheetViews>
    <sheetView showGridLines="0" zoomScaleNormal="100" workbookViewId="0">
      <pane ySplit="4" topLeftCell="A5" activePane="bottomLeft" state="frozen"/>
      <selection pane="bottomLeft"/>
    </sheetView>
  </sheetViews>
  <sheetFormatPr defaultColWidth="8.625" defaultRowHeight="15.75"/>
  <cols>
    <col min="1" max="1" width="3" customWidth="1"/>
    <col min="2" max="2" width="10" customWidth="1"/>
    <col min="3" max="3" width="24" customWidth="1"/>
    <col min="4" max="4" width="62" customWidth="1"/>
    <col min="5" max="5" width="52" customWidth="1"/>
  </cols>
  <sheetData>
    <row r="2" spans="2:5" ht="19.5" customHeight="1">
      <c r="B2" s="2" t="s">
        <v>0</v>
      </c>
    </row>
    <row r="3" spans="2:5" ht="15" customHeight="1">
      <c r="B3" s="3" t="s">
        <v>1</v>
      </c>
    </row>
    <row r="5" spans="2:5" ht="21.75" customHeight="1">
      <c r="B5" s="4" t="s">
        <v>2</v>
      </c>
      <c r="C5" s="5"/>
      <c r="D5" s="5"/>
      <c r="E5" s="5"/>
    </row>
    <row r="6" spans="2:5" ht="33.75" customHeight="1">
      <c r="B6" s="291" t="s">
        <v>3</v>
      </c>
      <c r="C6" s="291"/>
      <c r="D6" s="291"/>
      <c r="E6" s="291"/>
    </row>
    <row r="7" spans="2:5" ht="19.5" customHeight="1">
      <c r="B7" s="288" t="s">
        <v>4</v>
      </c>
      <c r="C7" s="288"/>
      <c r="D7" s="288"/>
      <c r="E7" s="288"/>
    </row>
    <row r="9" spans="2:5" ht="21.75" customHeight="1">
      <c r="B9" s="4" t="s">
        <v>5</v>
      </c>
      <c r="C9" s="5"/>
      <c r="D9" s="5"/>
      <c r="E9" s="5"/>
    </row>
    <row r="10" spans="2:5" ht="15" customHeight="1">
      <c r="B10" s="6" t="s">
        <v>6</v>
      </c>
      <c r="C10" s="6" t="s">
        <v>7</v>
      </c>
      <c r="D10" s="6" t="s">
        <v>8</v>
      </c>
      <c r="E10" s="6" t="s">
        <v>9</v>
      </c>
    </row>
    <row r="11" spans="2:5" ht="43.5" customHeight="1">
      <c r="B11" s="7" t="s">
        <v>10</v>
      </c>
      <c r="C11" s="8" t="s">
        <v>11</v>
      </c>
      <c r="D11" s="9" t="s">
        <v>12</v>
      </c>
      <c r="E11" s="10" t="s">
        <v>13</v>
      </c>
    </row>
    <row r="12" spans="2:5" ht="43.5" customHeight="1">
      <c r="B12" s="7" t="s">
        <v>14</v>
      </c>
      <c r="C12" s="8" t="s">
        <v>15</v>
      </c>
      <c r="D12" s="9" t="s">
        <v>16</v>
      </c>
      <c r="E12" s="10" t="s">
        <v>17</v>
      </c>
    </row>
    <row r="13" spans="2:5" ht="43.5" customHeight="1">
      <c r="B13" s="7" t="s">
        <v>18</v>
      </c>
      <c r="C13" s="8" t="s">
        <v>19</v>
      </c>
      <c r="D13" s="9" t="s">
        <v>20</v>
      </c>
      <c r="E13" s="10" t="s">
        <v>21</v>
      </c>
    </row>
    <row r="14" spans="2:5" ht="43.5" customHeight="1">
      <c r="B14" s="7" t="s">
        <v>22</v>
      </c>
      <c r="C14" s="8" t="s">
        <v>23</v>
      </c>
      <c r="D14" s="9" t="s">
        <v>24</v>
      </c>
      <c r="E14" s="10" t="s">
        <v>25</v>
      </c>
    </row>
    <row r="15" spans="2:5" ht="55.5" customHeight="1">
      <c r="B15" s="7" t="s">
        <v>26</v>
      </c>
      <c r="C15" s="8" t="s">
        <v>27</v>
      </c>
      <c r="D15" s="9" t="s">
        <v>28</v>
      </c>
      <c r="E15" s="10" t="s">
        <v>29</v>
      </c>
    </row>
    <row r="16" spans="2:5" ht="43.5" customHeight="1">
      <c r="B16" s="7" t="s">
        <v>30</v>
      </c>
      <c r="C16" s="8" t="s">
        <v>31</v>
      </c>
      <c r="D16" s="9" t="s">
        <v>32</v>
      </c>
      <c r="E16" s="10" t="s">
        <v>33</v>
      </c>
    </row>
    <row r="17" spans="2:5" ht="43.5" customHeight="1">
      <c r="B17" s="11" t="s">
        <v>34</v>
      </c>
      <c r="C17" s="12" t="s">
        <v>35</v>
      </c>
      <c r="D17" s="13" t="s">
        <v>36</v>
      </c>
      <c r="E17" s="14" t="s">
        <v>37</v>
      </c>
    </row>
    <row r="18" spans="2:5" ht="43.5" customHeight="1">
      <c r="B18" s="11" t="s">
        <v>38</v>
      </c>
      <c r="C18" s="12" t="s">
        <v>39</v>
      </c>
      <c r="D18" s="13" t="s">
        <v>40</v>
      </c>
      <c r="E18" s="14" t="s">
        <v>41</v>
      </c>
    </row>
    <row r="21" spans="2:5" ht="21.75" customHeight="1">
      <c r="B21" s="4" t="s">
        <v>42</v>
      </c>
      <c r="C21" s="5"/>
      <c r="D21" s="5"/>
      <c r="E21" s="5"/>
    </row>
    <row r="22" spans="2:5" ht="45.75" customHeight="1">
      <c r="B22" s="288" t="s">
        <v>43</v>
      </c>
      <c r="C22" s="288"/>
      <c r="D22" s="288"/>
      <c r="E22" s="288"/>
    </row>
    <row r="23" spans="2:5" ht="18" customHeight="1">
      <c r="B23" s="15" t="s">
        <v>10</v>
      </c>
      <c r="C23" s="288" t="s">
        <v>44</v>
      </c>
      <c r="D23" s="288"/>
      <c r="E23" s="288"/>
    </row>
    <row r="24" spans="2:5" ht="18" customHeight="1">
      <c r="B24" s="15" t="s">
        <v>14</v>
      </c>
      <c r="C24" s="288" t="s">
        <v>45</v>
      </c>
      <c r="D24" s="288"/>
      <c r="E24" s="288"/>
    </row>
    <row r="25" spans="2:5" ht="18" customHeight="1">
      <c r="B25" s="15" t="s">
        <v>18</v>
      </c>
      <c r="C25" s="288" t="s">
        <v>46</v>
      </c>
      <c r="D25" s="288"/>
      <c r="E25" s="288"/>
    </row>
    <row r="26" spans="2:5" ht="18" customHeight="1">
      <c r="B26" s="15" t="s">
        <v>22</v>
      </c>
      <c r="C26" s="288" t="s">
        <v>47</v>
      </c>
      <c r="D26" s="288"/>
      <c r="E26" s="288"/>
    </row>
    <row r="28" spans="2:5" ht="19.5" customHeight="1">
      <c r="B28" s="16" t="s">
        <v>48</v>
      </c>
      <c r="C28" s="290" t="s">
        <v>49</v>
      </c>
      <c r="D28" s="290"/>
      <c r="E28" s="290"/>
    </row>
    <row r="29" spans="2:5" ht="30" customHeight="1">
      <c r="C29" s="6" t="s">
        <v>50</v>
      </c>
      <c r="D29" s="289" t="s">
        <v>51</v>
      </c>
      <c r="E29" s="289"/>
    </row>
    <row r="30" spans="2:5" ht="30" customHeight="1">
      <c r="C30" s="6" t="s">
        <v>52</v>
      </c>
      <c r="D30" s="289" t="s">
        <v>53</v>
      </c>
      <c r="E30" s="289"/>
    </row>
    <row r="31" spans="2:5" ht="30" customHeight="1">
      <c r="C31" s="6" t="s">
        <v>54</v>
      </c>
      <c r="D31" s="289" t="s">
        <v>55</v>
      </c>
      <c r="E31" s="289"/>
    </row>
    <row r="33" spans="2:5" ht="21.75" customHeight="1">
      <c r="B33" s="4" t="s">
        <v>56</v>
      </c>
      <c r="C33" s="5"/>
      <c r="D33" s="5"/>
      <c r="E33" s="5"/>
    </row>
    <row r="34" spans="2:5" ht="18" customHeight="1">
      <c r="B34" s="17"/>
      <c r="C34" s="1" t="s">
        <v>57</v>
      </c>
      <c r="D34" s="288" t="s">
        <v>58</v>
      </c>
      <c r="E34" s="288"/>
    </row>
    <row r="35" spans="2:5" ht="18" customHeight="1">
      <c r="B35" s="18" t="s">
        <v>59</v>
      </c>
      <c r="C35" s="1" t="s">
        <v>60</v>
      </c>
      <c r="D35" s="288" t="s">
        <v>61</v>
      </c>
      <c r="E35" s="288"/>
    </row>
    <row r="36" spans="2:5" ht="18" customHeight="1">
      <c r="B36" s="19" t="s">
        <v>59</v>
      </c>
      <c r="C36" s="1" t="s">
        <v>62</v>
      </c>
      <c r="D36" s="288" t="s">
        <v>63</v>
      </c>
      <c r="E36" s="288"/>
    </row>
    <row r="37" spans="2:5" ht="18" customHeight="1">
      <c r="B37" s="20" t="s">
        <v>59</v>
      </c>
      <c r="C37" s="1" t="s">
        <v>64</v>
      </c>
      <c r="D37" s="288" t="s">
        <v>65</v>
      </c>
      <c r="E37" s="288"/>
    </row>
    <row r="38" spans="2:5" ht="18" customHeight="1">
      <c r="B38" s="21"/>
      <c r="C38" s="1" t="s">
        <v>66</v>
      </c>
      <c r="D38" s="288" t="s">
        <v>67</v>
      </c>
      <c r="E38" s="288"/>
    </row>
    <row r="39" spans="2:5" ht="18" customHeight="1">
      <c r="B39" s="22"/>
      <c r="C39" s="1" t="s">
        <v>68</v>
      </c>
      <c r="D39" s="288" t="s">
        <v>69</v>
      </c>
      <c r="E39" s="288"/>
    </row>
    <row r="41" spans="2:5" ht="18" customHeight="1">
      <c r="B41" s="15" t="s">
        <v>70</v>
      </c>
      <c r="C41" s="288" t="s">
        <v>71</v>
      </c>
      <c r="D41" s="288"/>
      <c r="E41" s="288"/>
    </row>
    <row r="42" spans="2:5" ht="18" customHeight="1">
      <c r="B42" s="15" t="s">
        <v>70</v>
      </c>
      <c r="C42" s="288" t="s">
        <v>72</v>
      </c>
      <c r="D42" s="288"/>
      <c r="E42" s="288"/>
    </row>
    <row r="43" spans="2:5" ht="18" customHeight="1">
      <c r="B43" s="15" t="s">
        <v>70</v>
      </c>
      <c r="C43" s="288" t="s">
        <v>73</v>
      </c>
      <c r="D43" s="288"/>
      <c r="E43" s="288"/>
    </row>
  </sheetData>
  <mergeCells count="20">
    <mergeCell ref="B6:E6"/>
    <mergeCell ref="B7:E7"/>
    <mergeCell ref="B22:E22"/>
    <mergeCell ref="C23:E23"/>
    <mergeCell ref="C24:E24"/>
    <mergeCell ref="C25:E25"/>
    <mergeCell ref="C26:E26"/>
    <mergeCell ref="C28:E28"/>
    <mergeCell ref="D29:E29"/>
    <mergeCell ref="D30:E30"/>
    <mergeCell ref="D31:E31"/>
    <mergeCell ref="D34:E34"/>
    <mergeCell ref="D35:E35"/>
    <mergeCell ref="D36:E36"/>
    <mergeCell ref="D37:E37"/>
    <mergeCell ref="D38:E38"/>
    <mergeCell ref="D39:E39"/>
    <mergeCell ref="C41:E41"/>
    <mergeCell ref="C42:E42"/>
    <mergeCell ref="C43:E43"/>
  </mergeCells>
  <hyperlinks>
    <hyperlink ref="C11" r:id="rId1" location="'Investment%20Plan'!A1" xr:uid="{00000000-0004-0000-0000-000000000000}"/>
    <hyperlink ref="C12" r:id="rId2" location="'Revenues%20&amp;%20Variable%20Costs'!A1" xr:uid="{00000000-0004-0000-0000-000001000000}"/>
    <hyperlink ref="C13" r:id="rId3" location="'People's%20Cost'!A1" xr:uid="{00000000-0004-0000-0000-000002000000}"/>
    <hyperlink ref="C14" r:id="rId4" location="'Fixed%20Costs'!A1" xr:uid="{00000000-0004-0000-0000-000003000000}"/>
    <hyperlink ref="C15" r:id="rId5" location="'Funding%20Strategy'!A1" xr:uid="{00000000-0004-0000-0000-000004000000}"/>
    <hyperlink ref="C16" r:id="rId6" location="'Depreciation'!A1" xr:uid="{00000000-0004-0000-0000-000005000000}"/>
    <hyperlink ref="C17" r:id="rId7" location="'Loans'!A1" xr:uid="{00000000-0004-0000-0000-000006000000}"/>
    <hyperlink ref="C18" r:id="rId8" location="'P&amp;L'!A1" xr:uid="{00000000-0004-0000-0000-000007000000}"/>
    <hyperlink ref="C28" r:id="rId9" location="'Investment%20Plan'!B76" xr:uid="{00000000-0004-0000-0000-000008000000}"/>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7B562"/>
  </sheetPr>
  <dimension ref="A1:P130"/>
  <sheetViews>
    <sheetView topLeftCell="A51" zoomScale="80" zoomScaleNormal="80" workbookViewId="0">
      <selection activeCell="E54" sqref="E54"/>
    </sheetView>
  </sheetViews>
  <sheetFormatPr defaultColWidth="10.25" defaultRowHeight="14.25"/>
  <cols>
    <col min="1" max="1" width="4.5" style="23" customWidth="1"/>
    <col min="2" max="2" width="28.25" style="24" customWidth="1"/>
    <col min="3" max="3" width="13.5" style="24" customWidth="1"/>
    <col min="4" max="4" width="13.25" style="25" customWidth="1"/>
    <col min="5" max="5" width="13.5" style="24" customWidth="1"/>
    <col min="6" max="6" width="17" style="24" customWidth="1"/>
    <col min="7" max="7" width="15.5" style="24" customWidth="1"/>
    <col min="8" max="8" width="14" style="24" customWidth="1"/>
    <col min="9" max="9" width="15.875" style="24" customWidth="1"/>
    <col min="10" max="10" width="12.875" style="24" customWidth="1"/>
    <col min="11" max="11" width="14.5" style="24" customWidth="1"/>
    <col min="12" max="12" width="12.75" style="24" customWidth="1"/>
    <col min="13" max="13" width="12.5" style="24" customWidth="1"/>
    <col min="14" max="14" width="16.25" style="24" customWidth="1"/>
    <col min="15" max="15" width="12.25" style="24" customWidth="1"/>
    <col min="16" max="16" width="12.875" style="24" customWidth="1"/>
    <col min="17" max="16384" width="10.25" style="24"/>
  </cols>
  <sheetData>
    <row r="1" spans="1:16" ht="14.25" customHeight="1">
      <c r="B1" s="26" t="s">
        <v>74</v>
      </c>
    </row>
    <row r="3" spans="1:16" ht="35.25" customHeight="1">
      <c r="B3" s="27" t="s">
        <v>75</v>
      </c>
    </row>
    <row r="5" spans="1:16" ht="15" customHeight="1"/>
    <row r="6" spans="1:16" ht="15" customHeight="1">
      <c r="B6" s="28" t="s">
        <v>76</v>
      </c>
      <c r="C6" s="28" t="s">
        <v>77</v>
      </c>
      <c r="D6" s="29"/>
      <c r="E6" s="30">
        <v>45292</v>
      </c>
      <c r="F6" s="31">
        <f t="shared" ref="F6:P6" si="0">EDATE(E6,1)</f>
        <v>45323</v>
      </c>
      <c r="G6" s="31">
        <f t="shared" si="0"/>
        <v>45352</v>
      </c>
      <c r="H6" s="31">
        <f t="shared" si="0"/>
        <v>45383</v>
      </c>
      <c r="I6" s="31">
        <f t="shared" si="0"/>
        <v>45413</v>
      </c>
      <c r="J6" s="31">
        <f t="shared" si="0"/>
        <v>45444</v>
      </c>
      <c r="K6" s="31">
        <f t="shared" si="0"/>
        <v>45474</v>
      </c>
      <c r="L6" s="31">
        <f t="shared" si="0"/>
        <v>45505</v>
      </c>
      <c r="M6" s="31">
        <f t="shared" si="0"/>
        <v>45536</v>
      </c>
      <c r="N6" s="31">
        <f t="shared" si="0"/>
        <v>45566</v>
      </c>
      <c r="O6" s="31">
        <f t="shared" si="0"/>
        <v>45597</v>
      </c>
      <c r="P6" s="31">
        <f t="shared" si="0"/>
        <v>45627</v>
      </c>
    </row>
    <row r="7" spans="1:16" ht="15" customHeight="1">
      <c r="B7" s="32" t="s">
        <v>78</v>
      </c>
      <c r="C7" s="33">
        <f>SUM(C8:C15)</f>
        <v>0</v>
      </c>
      <c r="D7" s="34"/>
      <c r="E7" s="35">
        <f t="shared" ref="E7:P7" si="1">SUM(E8:E15)</f>
        <v>0</v>
      </c>
      <c r="F7" s="35">
        <f t="shared" si="1"/>
        <v>0</v>
      </c>
      <c r="G7" s="35">
        <f t="shared" si="1"/>
        <v>0</v>
      </c>
      <c r="H7" s="35">
        <f t="shared" si="1"/>
        <v>0</v>
      </c>
      <c r="I7" s="35">
        <f t="shared" si="1"/>
        <v>0</v>
      </c>
      <c r="J7" s="35">
        <f t="shared" si="1"/>
        <v>0</v>
      </c>
      <c r="K7" s="35">
        <f t="shared" si="1"/>
        <v>0</v>
      </c>
      <c r="L7" s="35">
        <f t="shared" si="1"/>
        <v>0</v>
      </c>
      <c r="M7" s="35">
        <f t="shared" si="1"/>
        <v>0</v>
      </c>
      <c r="N7" s="35">
        <f t="shared" si="1"/>
        <v>0</v>
      </c>
      <c r="O7" s="35">
        <f t="shared" si="1"/>
        <v>0</v>
      </c>
      <c r="P7" s="35">
        <f t="shared" si="1"/>
        <v>0</v>
      </c>
    </row>
    <row r="8" spans="1:16" ht="15" customHeight="1">
      <c r="B8" s="36" t="s">
        <v>79</v>
      </c>
      <c r="C8" s="37">
        <f t="shared" ref="C8:C15" si="2">SUM(E8:P8)</f>
        <v>0</v>
      </c>
      <c r="D8" s="38"/>
      <c r="E8" s="39">
        <f t="shared" ref="E8:P8" si="3">IFERROR(SUMPRODUCT($C$79:$C$88,--((YEAR($E$79:$E$88)*12+MONTH($E$79:$E$88))=(YEAR(E$6)*12+MONTH(E$6)))),0)</f>
        <v>0</v>
      </c>
      <c r="F8" s="39">
        <f t="shared" si="3"/>
        <v>0</v>
      </c>
      <c r="G8" s="39">
        <f t="shared" si="3"/>
        <v>0</v>
      </c>
      <c r="H8" s="39">
        <f t="shared" si="3"/>
        <v>0</v>
      </c>
      <c r="I8" s="39">
        <f t="shared" si="3"/>
        <v>0</v>
      </c>
      <c r="J8" s="39">
        <f t="shared" si="3"/>
        <v>0</v>
      </c>
      <c r="K8" s="39">
        <f t="shared" si="3"/>
        <v>0</v>
      </c>
      <c r="L8" s="39">
        <f t="shared" si="3"/>
        <v>0</v>
      </c>
      <c r="M8" s="39">
        <f t="shared" si="3"/>
        <v>0</v>
      </c>
      <c r="N8" s="39">
        <f t="shared" si="3"/>
        <v>0</v>
      </c>
      <c r="O8" s="39">
        <f t="shared" si="3"/>
        <v>0</v>
      </c>
      <c r="P8" s="39">
        <f t="shared" si="3"/>
        <v>0</v>
      </c>
    </row>
    <row r="9" spans="1:16" ht="15" customHeight="1">
      <c r="A9" s="40"/>
      <c r="B9" s="36" t="s">
        <v>80</v>
      </c>
      <c r="C9" s="37">
        <f t="shared" si="2"/>
        <v>0</v>
      </c>
      <c r="D9" s="41"/>
      <c r="E9" s="42"/>
      <c r="F9" s="42"/>
      <c r="G9" s="42"/>
      <c r="H9" s="42"/>
      <c r="I9" s="42"/>
      <c r="J9" s="42"/>
      <c r="K9" s="42"/>
      <c r="L9" s="42"/>
      <c r="M9" s="42"/>
      <c r="N9" s="42"/>
      <c r="O9" s="42"/>
      <c r="P9" s="42"/>
    </row>
    <row r="10" spans="1:16" ht="15" customHeight="1">
      <c r="B10" s="36" t="s">
        <v>81</v>
      </c>
      <c r="C10" s="37">
        <f t="shared" si="2"/>
        <v>0</v>
      </c>
      <c r="D10" s="41"/>
      <c r="E10" s="42"/>
      <c r="F10" s="42"/>
      <c r="G10" s="42"/>
      <c r="H10" s="42"/>
      <c r="I10" s="42"/>
      <c r="J10" s="42"/>
      <c r="K10" s="42"/>
      <c r="L10" s="42"/>
      <c r="M10" s="42"/>
      <c r="N10" s="42"/>
      <c r="O10" s="42"/>
      <c r="P10" s="42"/>
    </row>
    <row r="11" spans="1:16" ht="15" customHeight="1">
      <c r="B11" s="36" t="s">
        <v>82</v>
      </c>
      <c r="C11" s="37">
        <f t="shared" si="2"/>
        <v>0</v>
      </c>
      <c r="D11" s="41"/>
      <c r="E11" s="42"/>
      <c r="F11" s="42"/>
      <c r="G11" s="42"/>
      <c r="H11" s="42"/>
      <c r="I11" s="42"/>
      <c r="J11" s="42"/>
      <c r="K11" s="42"/>
      <c r="L11" s="42"/>
      <c r="M11" s="42"/>
      <c r="N11" s="42"/>
      <c r="O11" s="42"/>
      <c r="P11" s="42"/>
    </row>
    <row r="12" spans="1:16" ht="15" customHeight="1">
      <c r="B12" s="36" t="s">
        <v>83</v>
      </c>
      <c r="C12" s="37">
        <f t="shared" si="2"/>
        <v>0</v>
      </c>
      <c r="D12" s="41"/>
      <c r="E12" s="42"/>
      <c r="F12" s="42"/>
      <c r="G12" s="42"/>
      <c r="H12" s="42"/>
      <c r="I12" s="42"/>
      <c r="J12" s="42"/>
      <c r="K12" s="42"/>
      <c r="L12" s="42"/>
      <c r="M12" s="42"/>
      <c r="N12" s="42"/>
      <c r="O12" s="42"/>
      <c r="P12" s="42"/>
    </row>
    <row r="13" spans="1:16" ht="15" customHeight="1">
      <c r="B13" s="36" t="s">
        <v>84</v>
      </c>
      <c r="C13" s="37">
        <f t="shared" si="2"/>
        <v>0</v>
      </c>
      <c r="D13" s="41"/>
      <c r="E13" s="42"/>
      <c r="F13" s="42"/>
      <c r="G13" s="42"/>
      <c r="H13" s="42"/>
      <c r="I13" s="42"/>
      <c r="J13" s="42"/>
      <c r="K13" s="42"/>
      <c r="L13" s="42"/>
      <c r="M13" s="42"/>
      <c r="N13" s="42"/>
      <c r="O13" s="42"/>
      <c r="P13" s="42"/>
    </row>
    <row r="14" spans="1:16" ht="15" customHeight="1">
      <c r="B14" s="36" t="s">
        <v>85</v>
      </c>
      <c r="C14" s="37">
        <f t="shared" si="2"/>
        <v>0</v>
      </c>
      <c r="D14" s="41"/>
      <c r="E14" s="42"/>
      <c r="F14" s="42"/>
      <c r="G14" s="42"/>
      <c r="H14" s="42"/>
      <c r="I14" s="42"/>
      <c r="J14" s="42"/>
      <c r="K14" s="42"/>
      <c r="L14" s="42"/>
      <c r="M14" s="42"/>
      <c r="N14" s="42"/>
      <c r="O14" s="42"/>
      <c r="P14" s="42"/>
    </row>
    <row r="15" spans="1:16" ht="15" customHeight="1">
      <c r="B15" s="36" t="s">
        <v>86</v>
      </c>
      <c r="C15" s="37">
        <f t="shared" si="2"/>
        <v>0</v>
      </c>
      <c r="D15" s="41"/>
      <c r="E15" s="42"/>
      <c r="F15" s="42"/>
      <c r="G15" s="42"/>
      <c r="H15" s="42"/>
      <c r="I15" s="42"/>
      <c r="J15" s="42"/>
      <c r="K15" s="42"/>
      <c r="L15" s="42"/>
      <c r="M15" s="42"/>
      <c r="N15" s="42"/>
      <c r="O15" s="42"/>
      <c r="P15" s="42"/>
    </row>
    <row r="16" spans="1:16" ht="15" customHeight="1">
      <c r="B16" s="43" t="s">
        <v>87</v>
      </c>
      <c r="C16" s="33">
        <f>SUM(C17:C26)</f>
        <v>0</v>
      </c>
      <c r="D16" s="34"/>
      <c r="E16" s="35">
        <f t="shared" ref="E16:P16" si="4">SUM(E17:E26)</f>
        <v>0</v>
      </c>
      <c r="F16" s="35">
        <f t="shared" si="4"/>
        <v>0</v>
      </c>
      <c r="G16" s="35">
        <f t="shared" si="4"/>
        <v>0</v>
      </c>
      <c r="H16" s="35">
        <f t="shared" si="4"/>
        <v>0</v>
      </c>
      <c r="I16" s="35">
        <f t="shared" si="4"/>
        <v>0</v>
      </c>
      <c r="J16" s="35">
        <f t="shared" si="4"/>
        <v>0</v>
      </c>
      <c r="K16" s="35">
        <f t="shared" si="4"/>
        <v>0</v>
      </c>
      <c r="L16" s="35">
        <f t="shared" si="4"/>
        <v>0</v>
      </c>
      <c r="M16" s="35">
        <f t="shared" si="4"/>
        <v>0</v>
      </c>
      <c r="N16" s="35">
        <f t="shared" si="4"/>
        <v>0</v>
      </c>
      <c r="O16" s="35">
        <f t="shared" si="4"/>
        <v>0</v>
      </c>
      <c r="P16" s="35">
        <f t="shared" si="4"/>
        <v>0</v>
      </c>
    </row>
    <row r="17" spans="2:16" ht="15" customHeight="1">
      <c r="B17" s="36" t="s">
        <v>88</v>
      </c>
      <c r="C17" s="37">
        <f t="shared" ref="C17:C26" si="5">SUM(E17:P17)</f>
        <v>0</v>
      </c>
      <c r="D17" s="41"/>
      <c r="E17" s="42"/>
      <c r="F17" s="42"/>
      <c r="G17" s="42"/>
      <c r="H17" s="42"/>
      <c r="I17" s="42"/>
      <c r="J17" s="42"/>
      <c r="K17" s="42"/>
      <c r="L17" s="42"/>
      <c r="M17" s="42"/>
      <c r="N17" s="42"/>
      <c r="O17" s="42"/>
      <c r="P17" s="42"/>
    </row>
    <row r="18" spans="2:16" ht="15" customHeight="1">
      <c r="B18" s="36" t="s">
        <v>89</v>
      </c>
      <c r="C18" s="37">
        <f t="shared" si="5"/>
        <v>0</v>
      </c>
      <c r="D18" s="41"/>
      <c r="E18" s="42"/>
      <c r="F18" s="42"/>
      <c r="G18" s="42"/>
      <c r="H18" s="42"/>
      <c r="I18" s="42"/>
      <c r="J18" s="42"/>
      <c r="K18" s="42"/>
      <c r="L18" s="42"/>
      <c r="M18" s="42"/>
      <c r="N18" s="42"/>
      <c r="O18" s="42"/>
      <c r="P18" s="42"/>
    </row>
    <row r="19" spans="2:16" ht="15" customHeight="1">
      <c r="B19" s="36" t="s">
        <v>90</v>
      </c>
      <c r="C19" s="37">
        <f t="shared" si="5"/>
        <v>0</v>
      </c>
      <c r="D19" s="41"/>
      <c r="E19" s="42"/>
      <c r="F19" s="42"/>
      <c r="G19" s="42"/>
      <c r="H19" s="42"/>
      <c r="I19" s="42"/>
      <c r="J19" s="42"/>
      <c r="K19" s="42"/>
      <c r="L19" s="42"/>
      <c r="M19" s="42"/>
      <c r="N19" s="42"/>
      <c r="O19" s="42"/>
      <c r="P19" s="42"/>
    </row>
    <row r="20" spans="2:16" ht="15" customHeight="1">
      <c r="B20" s="36" t="s">
        <v>91</v>
      </c>
      <c r="C20" s="37">
        <f t="shared" si="5"/>
        <v>0</v>
      </c>
      <c r="D20" s="41"/>
      <c r="E20" s="42"/>
      <c r="F20" s="42"/>
      <c r="G20" s="42"/>
      <c r="H20" s="42"/>
      <c r="I20" s="42"/>
      <c r="J20" s="42"/>
      <c r="K20" s="42"/>
      <c r="L20" s="42"/>
      <c r="M20" s="42"/>
      <c r="N20" s="42"/>
      <c r="O20" s="42"/>
      <c r="P20" s="42"/>
    </row>
    <row r="21" spans="2:16" ht="15" customHeight="1">
      <c r="B21" s="36" t="s">
        <v>92</v>
      </c>
      <c r="C21" s="37">
        <f t="shared" si="5"/>
        <v>0</v>
      </c>
      <c r="D21" s="41"/>
      <c r="E21" s="42"/>
      <c r="F21" s="42"/>
      <c r="G21" s="42"/>
      <c r="H21" s="42"/>
      <c r="I21" s="42"/>
      <c r="J21" s="42"/>
      <c r="K21" s="42"/>
      <c r="L21" s="42"/>
      <c r="M21" s="42"/>
      <c r="N21" s="42"/>
      <c r="O21" s="42"/>
      <c r="P21" s="42"/>
    </row>
    <row r="22" spans="2:16" ht="15" customHeight="1">
      <c r="B22" s="36" t="s">
        <v>93</v>
      </c>
      <c r="C22" s="37">
        <f t="shared" si="5"/>
        <v>0</v>
      </c>
      <c r="D22" s="41"/>
      <c r="E22" s="42"/>
      <c r="F22" s="42"/>
      <c r="G22" s="42"/>
      <c r="H22" s="42"/>
      <c r="I22" s="42"/>
      <c r="J22" s="42"/>
      <c r="K22" s="42"/>
      <c r="L22" s="42"/>
      <c r="M22" s="42"/>
      <c r="N22" s="42"/>
      <c r="O22" s="42"/>
      <c r="P22" s="42"/>
    </row>
    <row r="23" spans="2:16" ht="15" customHeight="1">
      <c r="B23" s="36" t="s">
        <v>94</v>
      </c>
      <c r="C23" s="37">
        <f t="shared" si="5"/>
        <v>0</v>
      </c>
      <c r="D23" s="41"/>
      <c r="E23" s="42"/>
      <c r="F23" s="42"/>
      <c r="G23" s="42"/>
      <c r="H23" s="42"/>
      <c r="I23" s="42"/>
      <c r="J23" s="42"/>
      <c r="K23" s="42"/>
      <c r="L23" s="42"/>
      <c r="M23" s="42"/>
      <c r="N23" s="42"/>
      <c r="O23" s="42"/>
      <c r="P23" s="42"/>
    </row>
    <row r="24" spans="2:16" ht="15" customHeight="1">
      <c r="B24" s="36" t="s">
        <v>95</v>
      </c>
      <c r="C24" s="37">
        <f t="shared" si="5"/>
        <v>0</v>
      </c>
      <c r="D24" s="41"/>
      <c r="E24" s="42"/>
      <c r="F24" s="42"/>
      <c r="G24" s="42"/>
      <c r="H24" s="42"/>
      <c r="I24" s="42"/>
      <c r="J24" s="42"/>
      <c r="K24" s="42"/>
      <c r="L24" s="42"/>
      <c r="M24" s="42"/>
      <c r="N24" s="42"/>
      <c r="O24" s="42"/>
      <c r="P24" s="42"/>
    </row>
    <row r="25" spans="2:16" ht="15" customHeight="1">
      <c r="B25" s="36" t="s">
        <v>96</v>
      </c>
      <c r="C25" s="37">
        <f t="shared" si="5"/>
        <v>0</v>
      </c>
      <c r="D25" s="41"/>
      <c r="E25" s="42"/>
      <c r="F25" s="42"/>
      <c r="G25" s="42"/>
      <c r="H25" s="42"/>
      <c r="I25" s="42"/>
      <c r="J25" s="42"/>
      <c r="K25" s="42"/>
      <c r="L25" s="42"/>
      <c r="M25" s="42"/>
      <c r="N25" s="42"/>
      <c r="O25" s="42"/>
      <c r="P25" s="42"/>
    </row>
    <row r="26" spans="2:16" ht="15" customHeight="1">
      <c r="B26" s="36" t="s">
        <v>97</v>
      </c>
      <c r="C26" s="37">
        <f t="shared" si="5"/>
        <v>0</v>
      </c>
      <c r="D26" s="41"/>
      <c r="E26" s="42"/>
      <c r="F26" s="42"/>
      <c r="G26" s="42"/>
      <c r="H26" s="42"/>
      <c r="I26" s="42"/>
      <c r="J26" s="42"/>
      <c r="K26" s="42"/>
      <c r="L26" s="42"/>
      <c r="M26" s="42"/>
      <c r="N26" s="42"/>
      <c r="O26" s="42"/>
      <c r="P26" s="42"/>
    </row>
    <row r="27" spans="2:16" ht="15" customHeight="1">
      <c r="B27" s="43" t="s">
        <v>98</v>
      </c>
      <c r="C27" s="33">
        <f>SUM(C7,C16)</f>
        <v>0</v>
      </c>
      <c r="D27" s="34"/>
      <c r="E27" s="35">
        <f t="shared" ref="E27:P27" si="6">SUM(E7,E16)</f>
        <v>0</v>
      </c>
      <c r="F27" s="35">
        <f t="shared" si="6"/>
        <v>0</v>
      </c>
      <c r="G27" s="35">
        <f t="shared" si="6"/>
        <v>0</v>
      </c>
      <c r="H27" s="35">
        <f t="shared" si="6"/>
        <v>0</v>
      </c>
      <c r="I27" s="35">
        <f t="shared" si="6"/>
        <v>0</v>
      </c>
      <c r="J27" s="35">
        <f t="shared" si="6"/>
        <v>0</v>
      </c>
      <c r="K27" s="35">
        <f t="shared" si="6"/>
        <v>0</v>
      </c>
      <c r="L27" s="35">
        <f t="shared" si="6"/>
        <v>0</v>
      </c>
      <c r="M27" s="35">
        <f t="shared" si="6"/>
        <v>0</v>
      </c>
      <c r="N27" s="35">
        <f t="shared" si="6"/>
        <v>0</v>
      </c>
      <c r="O27" s="35">
        <f t="shared" si="6"/>
        <v>0</v>
      </c>
      <c r="P27" s="35">
        <f t="shared" si="6"/>
        <v>0</v>
      </c>
    </row>
    <row r="28" spans="2:16" ht="15" customHeight="1"/>
    <row r="29" spans="2:16" ht="27" customHeight="1">
      <c r="B29" s="28" t="s">
        <v>99</v>
      </c>
      <c r="C29" s="28" t="s">
        <v>77</v>
      </c>
      <c r="D29" s="29"/>
      <c r="E29" s="31">
        <f>EDATE(P6,1)</f>
        <v>45658</v>
      </c>
      <c r="F29" s="31">
        <f t="shared" ref="F29:P29" si="7">EDATE(E29,1)</f>
        <v>45689</v>
      </c>
      <c r="G29" s="31">
        <f t="shared" si="7"/>
        <v>45717</v>
      </c>
      <c r="H29" s="31">
        <f t="shared" si="7"/>
        <v>45748</v>
      </c>
      <c r="I29" s="31">
        <f t="shared" si="7"/>
        <v>45778</v>
      </c>
      <c r="J29" s="31">
        <f t="shared" si="7"/>
        <v>45809</v>
      </c>
      <c r="K29" s="31">
        <f t="shared" si="7"/>
        <v>45839</v>
      </c>
      <c r="L29" s="31">
        <f t="shared" si="7"/>
        <v>45870</v>
      </c>
      <c r="M29" s="31">
        <f t="shared" si="7"/>
        <v>45901</v>
      </c>
      <c r="N29" s="31">
        <f t="shared" si="7"/>
        <v>45931</v>
      </c>
      <c r="O29" s="31">
        <f t="shared" si="7"/>
        <v>45962</v>
      </c>
      <c r="P29" s="31">
        <f t="shared" si="7"/>
        <v>45992</v>
      </c>
    </row>
    <row r="30" spans="2:16" ht="15" customHeight="1">
      <c r="B30" s="32" t="s">
        <v>78</v>
      </c>
      <c r="C30" s="33">
        <f>SUM(C31:C38)</f>
        <v>0</v>
      </c>
      <c r="D30" s="34"/>
      <c r="E30" s="35">
        <f t="shared" ref="E30:P30" si="8">SUM(E31:E38)</f>
        <v>0</v>
      </c>
      <c r="F30" s="35">
        <f t="shared" si="8"/>
        <v>0</v>
      </c>
      <c r="G30" s="35">
        <f t="shared" si="8"/>
        <v>0</v>
      </c>
      <c r="H30" s="35">
        <f t="shared" si="8"/>
        <v>0</v>
      </c>
      <c r="I30" s="35">
        <f t="shared" si="8"/>
        <v>0</v>
      </c>
      <c r="J30" s="35">
        <f t="shared" si="8"/>
        <v>0</v>
      </c>
      <c r="K30" s="35">
        <f t="shared" si="8"/>
        <v>0</v>
      </c>
      <c r="L30" s="35">
        <f t="shared" si="8"/>
        <v>0</v>
      </c>
      <c r="M30" s="35">
        <f t="shared" si="8"/>
        <v>0</v>
      </c>
      <c r="N30" s="35">
        <f t="shared" si="8"/>
        <v>0</v>
      </c>
      <c r="O30" s="35">
        <f t="shared" si="8"/>
        <v>0</v>
      </c>
      <c r="P30" s="35">
        <f t="shared" si="8"/>
        <v>0</v>
      </c>
    </row>
    <row r="31" spans="2:16" ht="15" customHeight="1">
      <c r="B31" s="36" t="s">
        <v>79</v>
      </c>
      <c r="C31" s="37">
        <f t="shared" ref="C31:C38" si="9">SUM(E31:P31)</f>
        <v>0</v>
      </c>
      <c r="D31" s="41"/>
      <c r="E31" s="39">
        <f t="shared" ref="E31:P31" si="10">IFERROR(SUMPRODUCT($C$79:$C$88,--((YEAR($E$79:$E$88)*12+MONTH($E$79:$E$88))=(YEAR(E$29)*12+MONTH(E$29)))),0)</f>
        <v>0</v>
      </c>
      <c r="F31" s="39">
        <f t="shared" si="10"/>
        <v>0</v>
      </c>
      <c r="G31" s="39">
        <f t="shared" si="10"/>
        <v>0</v>
      </c>
      <c r="H31" s="39">
        <f t="shared" si="10"/>
        <v>0</v>
      </c>
      <c r="I31" s="39">
        <f t="shared" si="10"/>
        <v>0</v>
      </c>
      <c r="J31" s="39">
        <f t="shared" si="10"/>
        <v>0</v>
      </c>
      <c r="K31" s="39">
        <f t="shared" si="10"/>
        <v>0</v>
      </c>
      <c r="L31" s="39">
        <f t="shared" si="10"/>
        <v>0</v>
      </c>
      <c r="M31" s="39">
        <f t="shared" si="10"/>
        <v>0</v>
      </c>
      <c r="N31" s="39">
        <f t="shared" si="10"/>
        <v>0</v>
      </c>
      <c r="O31" s="39">
        <f t="shared" si="10"/>
        <v>0</v>
      </c>
      <c r="P31" s="39">
        <f t="shared" si="10"/>
        <v>0</v>
      </c>
    </row>
    <row r="32" spans="2:16" ht="15" customHeight="1">
      <c r="B32" s="36" t="s">
        <v>80</v>
      </c>
      <c r="C32" s="37">
        <f t="shared" si="9"/>
        <v>0</v>
      </c>
      <c r="D32" s="41"/>
      <c r="E32" s="42"/>
      <c r="F32" s="42"/>
      <c r="G32" s="42"/>
      <c r="H32" s="42"/>
      <c r="I32" s="42"/>
      <c r="J32" s="42"/>
      <c r="K32" s="42"/>
      <c r="L32" s="42"/>
      <c r="M32" s="42"/>
      <c r="N32" s="42"/>
      <c r="O32" s="42"/>
      <c r="P32" s="42"/>
    </row>
    <row r="33" spans="2:16" ht="15" customHeight="1">
      <c r="B33" s="36" t="s">
        <v>81</v>
      </c>
      <c r="C33" s="37">
        <f t="shared" si="9"/>
        <v>0</v>
      </c>
      <c r="D33" s="41"/>
      <c r="E33" s="42"/>
      <c r="F33" s="42"/>
      <c r="G33" s="42"/>
      <c r="H33" s="42"/>
      <c r="I33" s="42"/>
      <c r="J33" s="42"/>
      <c r="K33" s="42"/>
      <c r="L33" s="42"/>
      <c r="M33" s="42"/>
      <c r="N33" s="42"/>
      <c r="O33" s="42"/>
      <c r="P33" s="42"/>
    </row>
    <row r="34" spans="2:16" ht="15" customHeight="1">
      <c r="B34" s="36" t="s">
        <v>82</v>
      </c>
      <c r="C34" s="37">
        <f t="shared" si="9"/>
        <v>0</v>
      </c>
      <c r="D34" s="41"/>
      <c r="E34" s="42"/>
      <c r="F34" s="42"/>
      <c r="G34" s="42"/>
      <c r="H34" s="42"/>
      <c r="I34" s="42"/>
      <c r="J34" s="42"/>
      <c r="K34" s="42"/>
      <c r="L34" s="42"/>
      <c r="M34" s="42"/>
      <c r="N34" s="42"/>
      <c r="O34" s="42"/>
      <c r="P34" s="42"/>
    </row>
    <row r="35" spans="2:16" ht="15" customHeight="1">
      <c r="B35" s="36" t="s">
        <v>83</v>
      </c>
      <c r="C35" s="37">
        <f t="shared" si="9"/>
        <v>0</v>
      </c>
      <c r="D35" s="41"/>
      <c r="E35" s="42"/>
      <c r="F35" s="42"/>
      <c r="G35" s="42"/>
      <c r="H35" s="42"/>
      <c r="I35" s="42"/>
      <c r="J35" s="42"/>
      <c r="K35" s="42"/>
      <c r="L35" s="42"/>
      <c r="M35" s="42"/>
      <c r="N35" s="42"/>
      <c r="O35" s="42"/>
      <c r="P35" s="42"/>
    </row>
    <row r="36" spans="2:16" ht="15" customHeight="1">
      <c r="B36" s="36" t="s">
        <v>84</v>
      </c>
      <c r="C36" s="37">
        <f t="shared" si="9"/>
        <v>0</v>
      </c>
      <c r="D36" s="41"/>
      <c r="E36" s="42"/>
      <c r="F36" s="42"/>
      <c r="G36" s="42"/>
      <c r="H36" s="42"/>
      <c r="I36" s="42"/>
      <c r="J36" s="42"/>
      <c r="K36" s="42"/>
      <c r="L36" s="42"/>
      <c r="M36" s="42"/>
      <c r="N36" s="42"/>
      <c r="O36" s="42"/>
      <c r="P36" s="42"/>
    </row>
    <row r="37" spans="2:16" ht="15" customHeight="1">
      <c r="B37" s="36" t="s">
        <v>85</v>
      </c>
      <c r="C37" s="37">
        <f t="shared" si="9"/>
        <v>0</v>
      </c>
      <c r="D37" s="34"/>
      <c r="E37" s="42"/>
      <c r="F37" s="42"/>
      <c r="G37" s="42"/>
      <c r="H37" s="42"/>
      <c r="I37" s="42"/>
      <c r="J37" s="42"/>
      <c r="K37" s="42"/>
      <c r="L37" s="42"/>
      <c r="M37" s="42"/>
      <c r="N37" s="42"/>
      <c r="O37" s="42"/>
      <c r="P37" s="42"/>
    </row>
    <row r="38" spans="2:16" ht="15" customHeight="1">
      <c r="B38" s="36" t="s">
        <v>86</v>
      </c>
      <c r="C38" s="37">
        <f t="shared" si="9"/>
        <v>0</v>
      </c>
      <c r="D38" s="41"/>
      <c r="E38" s="42"/>
      <c r="F38" s="42"/>
      <c r="G38" s="42"/>
      <c r="H38" s="42"/>
      <c r="I38" s="42"/>
      <c r="J38" s="42"/>
      <c r="K38" s="42"/>
      <c r="L38" s="42"/>
      <c r="M38" s="42"/>
      <c r="N38" s="42"/>
      <c r="O38" s="42"/>
      <c r="P38" s="42"/>
    </row>
    <row r="39" spans="2:16" ht="15" customHeight="1">
      <c r="B39" s="43" t="s">
        <v>87</v>
      </c>
      <c r="C39" s="33">
        <f>SUM(C40:C49)</f>
        <v>0</v>
      </c>
      <c r="D39" s="41"/>
      <c r="E39" s="35">
        <f t="shared" ref="E39:P39" si="11">SUM(E40:E49)</f>
        <v>0</v>
      </c>
      <c r="F39" s="35">
        <f t="shared" si="11"/>
        <v>0</v>
      </c>
      <c r="G39" s="35">
        <f t="shared" si="11"/>
        <v>0</v>
      </c>
      <c r="H39" s="35">
        <f t="shared" si="11"/>
        <v>0</v>
      </c>
      <c r="I39" s="35">
        <f t="shared" si="11"/>
        <v>0</v>
      </c>
      <c r="J39" s="35">
        <f t="shared" si="11"/>
        <v>0</v>
      </c>
      <c r="K39" s="35">
        <f t="shared" si="11"/>
        <v>0</v>
      </c>
      <c r="L39" s="35">
        <f t="shared" si="11"/>
        <v>0</v>
      </c>
      <c r="M39" s="35">
        <f t="shared" si="11"/>
        <v>0</v>
      </c>
      <c r="N39" s="35">
        <f t="shared" si="11"/>
        <v>0</v>
      </c>
      <c r="O39" s="35">
        <f t="shared" si="11"/>
        <v>0</v>
      </c>
      <c r="P39" s="35">
        <f t="shared" si="11"/>
        <v>0</v>
      </c>
    </row>
    <row r="40" spans="2:16" ht="15" customHeight="1">
      <c r="B40" s="36" t="s">
        <v>88</v>
      </c>
      <c r="C40" s="37">
        <f t="shared" ref="C40:C49" si="12">SUM(E40:P40)</f>
        <v>0</v>
      </c>
      <c r="D40" s="41"/>
      <c r="E40" s="42"/>
      <c r="F40" s="42"/>
      <c r="G40" s="42"/>
      <c r="H40" s="42"/>
      <c r="I40" s="42"/>
      <c r="J40" s="42"/>
      <c r="K40" s="42"/>
      <c r="L40" s="42"/>
      <c r="M40" s="42"/>
      <c r="N40" s="42"/>
      <c r="O40" s="42"/>
      <c r="P40" s="42"/>
    </row>
    <row r="41" spans="2:16" ht="15" customHeight="1">
      <c r="B41" s="36" t="s">
        <v>89</v>
      </c>
      <c r="C41" s="37">
        <f t="shared" si="12"/>
        <v>0</v>
      </c>
      <c r="D41" s="41"/>
      <c r="E41" s="42"/>
      <c r="F41" s="42"/>
      <c r="G41" s="42"/>
      <c r="H41" s="42"/>
      <c r="I41" s="42"/>
      <c r="J41" s="42"/>
      <c r="K41" s="42"/>
      <c r="L41" s="42"/>
      <c r="M41" s="42"/>
      <c r="N41" s="42"/>
      <c r="O41" s="42"/>
      <c r="P41" s="42"/>
    </row>
    <row r="42" spans="2:16" ht="15" customHeight="1">
      <c r="B42" s="36" t="s">
        <v>90</v>
      </c>
      <c r="C42" s="37">
        <f t="shared" si="12"/>
        <v>0</v>
      </c>
      <c r="D42" s="41"/>
      <c r="E42" s="42"/>
      <c r="F42" s="42"/>
      <c r="G42" s="42"/>
      <c r="H42" s="42"/>
      <c r="I42" s="42"/>
      <c r="J42" s="42"/>
      <c r="K42" s="42"/>
      <c r="L42" s="42"/>
      <c r="M42" s="42"/>
      <c r="N42" s="42"/>
      <c r="O42" s="42"/>
      <c r="P42" s="42"/>
    </row>
    <row r="43" spans="2:16" ht="15" customHeight="1">
      <c r="B43" s="36" t="s">
        <v>91</v>
      </c>
      <c r="C43" s="37">
        <f t="shared" si="12"/>
        <v>0</v>
      </c>
      <c r="D43" s="41"/>
      <c r="E43" s="42"/>
      <c r="F43" s="42"/>
      <c r="G43" s="42"/>
      <c r="H43" s="42"/>
      <c r="I43" s="42"/>
      <c r="J43" s="42"/>
      <c r="K43" s="42"/>
      <c r="L43" s="42"/>
      <c r="M43" s="42"/>
      <c r="N43" s="42"/>
      <c r="O43" s="42"/>
      <c r="P43" s="42"/>
    </row>
    <row r="44" spans="2:16" ht="15" customHeight="1">
      <c r="B44" s="36" t="s">
        <v>92</v>
      </c>
      <c r="C44" s="37">
        <f t="shared" si="12"/>
        <v>0</v>
      </c>
      <c r="D44" s="41"/>
      <c r="E44" s="42"/>
      <c r="F44" s="42"/>
      <c r="G44" s="42"/>
      <c r="H44" s="42"/>
      <c r="I44" s="42"/>
      <c r="J44" s="42"/>
      <c r="K44" s="42"/>
      <c r="L44" s="42"/>
      <c r="M44" s="42"/>
      <c r="N44" s="42"/>
      <c r="O44" s="42"/>
      <c r="P44" s="42"/>
    </row>
    <row r="45" spans="2:16" ht="15" customHeight="1">
      <c r="B45" s="36" t="s">
        <v>93</v>
      </c>
      <c r="C45" s="37">
        <f t="shared" si="12"/>
        <v>0</v>
      </c>
      <c r="D45" s="41"/>
      <c r="E45" s="42"/>
      <c r="F45" s="42"/>
      <c r="G45" s="42"/>
      <c r="H45" s="42"/>
      <c r="I45" s="42"/>
      <c r="J45" s="42"/>
      <c r="K45" s="42"/>
      <c r="L45" s="42"/>
      <c r="M45" s="42"/>
      <c r="N45" s="42"/>
      <c r="O45" s="42"/>
      <c r="P45" s="42"/>
    </row>
    <row r="46" spans="2:16" ht="15" customHeight="1">
      <c r="B46" s="36" t="s">
        <v>94</v>
      </c>
      <c r="C46" s="37">
        <f t="shared" si="12"/>
        <v>0</v>
      </c>
      <c r="D46" s="41"/>
      <c r="E46" s="42"/>
      <c r="F46" s="42"/>
      <c r="G46" s="42"/>
      <c r="H46" s="42"/>
      <c r="I46" s="42"/>
      <c r="J46" s="42"/>
      <c r="K46" s="42"/>
      <c r="L46" s="42"/>
      <c r="M46" s="42"/>
      <c r="N46" s="42"/>
      <c r="O46" s="42"/>
      <c r="P46" s="42"/>
    </row>
    <row r="47" spans="2:16" ht="15" customHeight="1">
      <c r="B47" s="36" t="s">
        <v>95</v>
      </c>
      <c r="C47" s="37">
        <f t="shared" si="12"/>
        <v>0</v>
      </c>
      <c r="D47" s="41"/>
      <c r="E47" s="42"/>
      <c r="F47" s="42"/>
      <c r="G47" s="42"/>
      <c r="H47" s="42"/>
      <c r="I47" s="42"/>
      <c r="J47" s="42"/>
      <c r="K47" s="42"/>
      <c r="L47" s="42"/>
      <c r="M47" s="42"/>
      <c r="N47" s="42"/>
      <c r="O47" s="42"/>
      <c r="P47" s="42"/>
    </row>
    <row r="48" spans="2:16" ht="15" customHeight="1">
      <c r="B48" s="36" t="s">
        <v>96</v>
      </c>
      <c r="C48" s="37">
        <f t="shared" si="12"/>
        <v>0</v>
      </c>
      <c r="D48" s="34"/>
      <c r="E48" s="42"/>
      <c r="F48" s="42"/>
      <c r="G48" s="42"/>
      <c r="H48" s="42"/>
      <c r="I48" s="42"/>
      <c r="J48" s="42"/>
      <c r="K48" s="42"/>
      <c r="L48" s="42"/>
      <c r="M48" s="42"/>
      <c r="N48" s="42"/>
      <c r="O48" s="42"/>
      <c r="P48" s="42"/>
    </row>
    <row r="49" spans="1:16" ht="15" customHeight="1">
      <c r="B49" s="36" t="s">
        <v>97</v>
      </c>
      <c r="C49" s="37">
        <f t="shared" si="12"/>
        <v>0</v>
      </c>
      <c r="D49" s="41"/>
      <c r="E49" s="42"/>
      <c r="F49" s="42"/>
      <c r="G49" s="42"/>
      <c r="H49" s="42"/>
      <c r="I49" s="42"/>
      <c r="J49" s="42"/>
      <c r="K49" s="42"/>
      <c r="L49" s="42"/>
      <c r="M49" s="42"/>
      <c r="N49" s="42"/>
      <c r="O49" s="42"/>
      <c r="P49" s="42"/>
    </row>
    <row r="50" spans="1:16" ht="15" customHeight="1">
      <c r="B50" s="43" t="s">
        <v>98</v>
      </c>
      <c r="C50" s="33">
        <f>SUM(C30,C39)</f>
        <v>0</v>
      </c>
      <c r="D50" s="34"/>
      <c r="E50" s="35">
        <f t="shared" ref="E50:P50" si="13">SUM(E30,E39)</f>
        <v>0</v>
      </c>
      <c r="F50" s="35">
        <f t="shared" si="13"/>
        <v>0</v>
      </c>
      <c r="G50" s="35">
        <f t="shared" si="13"/>
        <v>0</v>
      </c>
      <c r="H50" s="35">
        <f t="shared" si="13"/>
        <v>0</v>
      </c>
      <c r="I50" s="35">
        <f t="shared" si="13"/>
        <v>0</v>
      </c>
      <c r="J50" s="35">
        <f t="shared" si="13"/>
        <v>0</v>
      </c>
      <c r="K50" s="35">
        <f t="shared" si="13"/>
        <v>0</v>
      </c>
      <c r="L50" s="35">
        <f t="shared" si="13"/>
        <v>0</v>
      </c>
      <c r="M50" s="35">
        <f t="shared" si="13"/>
        <v>0</v>
      </c>
      <c r="N50" s="35">
        <f t="shared" si="13"/>
        <v>0</v>
      </c>
      <c r="O50" s="35">
        <f t="shared" si="13"/>
        <v>0</v>
      </c>
      <c r="P50" s="35">
        <f t="shared" si="13"/>
        <v>0</v>
      </c>
    </row>
    <row r="51" spans="1:16" ht="15" customHeight="1"/>
    <row r="52" spans="1:16" ht="15" customHeight="1">
      <c r="A52" s="40"/>
      <c r="B52" s="44" t="s">
        <v>100</v>
      </c>
      <c r="C52" s="44" t="s">
        <v>77</v>
      </c>
      <c r="D52" s="29"/>
      <c r="E52" s="31">
        <f>EDATE(P29,1)</f>
        <v>46023</v>
      </c>
      <c r="F52" s="31">
        <f t="shared" ref="F52:P52" si="14">EDATE(E52,1)</f>
        <v>46054</v>
      </c>
      <c r="G52" s="31">
        <f t="shared" si="14"/>
        <v>46082</v>
      </c>
      <c r="H52" s="31">
        <f t="shared" si="14"/>
        <v>46113</v>
      </c>
      <c r="I52" s="31">
        <f t="shared" si="14"/>
        <v>46143</v>
      </c>
      <c r="J52" s="31">
        <f t="shared" si="14"/>
        <v>46174</v>
      </c>
      <c r="K52" s="31">
        <f t="shared" si="14"/>
        <v>46204</v>
      </c>
      <c r="L52" s="31">
        <f t="shared" si="14"/>
        <v>46235</v>
      </c>
      <c r="M52" s="31">
        <f t="shared" si="14"/>
        <v>46266</v>
      </c>
      <c r="N52" s="31">
        <f t="shared" si="14"/>
        <v>46296</v>
      </c>
      <c r="O52" s="31">
        <f t="shared" si="14"/>
        <v>46327</v>
      </c>
      <c r="P52" s="31">
        <f t="shared" si="14"/>
        <v>46357</v>
      </c>
    </row>
    <row r="53" spans="1:16" ht="15" customHeight="1">
      <c r="B53" s="32" t="s">
        <v>78</v>
      </c>
      <c r="C53" s="33">
        <f>SUM(C54:C61)</f>
        <v>0</v>
      </c>
      <c r="D53" s="34"/>
      <c r="E53" s="35">
        <f t="shared" ref="E53:P53" si="15">SUM(E54:E61)</f>
        <v>0</v>
      </c>
      <c r="F53" s="35">
        <f t="shared" si="15"/>
        <v>0</v>
      </c>
      <c r="G53" s="35">
        <f t="shared" si="15"/>
        <v>0</v>
      </c>
      <c r="H53" s="35">
        <f t="shared" si="15"/>
        <v>0</v>
      </c>
      <c r="I53" s="35">
        <f t="shared" si="15"/>
        <v>0</v>
      </c>
      <c r="J53" s="35">
        <f t="shared" si="15"/>
        <v>0</v>
      </c>
      <c r="K53" s="35">
        <f t="shared" si="15"/>
        <v>0</v>
      </c>
      <c r="L53" s="35">
        <f t="shared" si="15"/>
        <v>0</v>
      </c>
      <c r="M53" s="35">
        <f t="shared" si="15"/>
        <v>0</v>
      </c>
      <c r="N53" s="35">
        <f t="shared" si="15"/>
        <v>0</v>
      </c>
      <c r="O53" s="35">
        <f t="shared" si="15"/>
        <v>0</v>
      </c>
      <c r="P53" s="35">
        <f t="shared" si="15"/>
        <v>0</v>
      </c>
    </row>
    <row r="54" spans="1:16" ht="15" customHeight="1">
      <c r="B54" s="36" t="s">
        <v>79</v>
      </c>
      <c r="C54" s="37">
        <f t="shared" ref="C54:C61" si="16">SUM(E54:P54)</f>
        <v>0</v>
      </c>
      <c r="D54" s="41"/>
      <c r="E54" s="39">
        <f t="shared" ref="E54:P54" si="17">IFERROR(SUMPRODUCT($C$79:$C$88,--((YEAR($E$79:$E$88)*12+MONTH($E$79:$E$88))=(YEAR(E$52)*12+MONTH(E$52)))),0)</f>
        <v>0</v>
      </c>
      <c r="F54" s="39">
        <f t="shared" si="17"/>
        <v>0</v>
      </c>
      <c r="G54" s="39">
        <f t="shared" si="17"/>
        <v>0</v>
      </c>
      <c r="H54" s="39">
        <f t="shared" si="17"/>
        <v>0</v>
      </c>
      <c r="I54" s="39">
        <f t="shared" si="17"/>
        <v>0</v>
      </c>
      <c r="J54" s="39">
        <f t="shared" si="17"/>
        <v>0</v>
      </c>
      <c r="K54" s="39">
        <f t="shared" si="17"/>
        <v>0</v>
      </c>
      <c r="L54" s="39">
        <f t="shared" si="17"/>
        <v>0</v>
      </c>
      <c r="M54" s="39">
        <f t="shared" si="17"/>
        <v>0</v>
      </c>
      <c r="N54" s="39">
        <f t="shared" si="17"/>
        <v>0</v>
      </c>
      <c r="O54" s="39">
        <f t="shared" si="17"/>
        <v>0</v>
      </c>
      <c r="P54" s="39">
        <f t="shared" si="17"/>
        <v>0</v>
      </c>
    </row>
    <row r="55" spans="1:16" ht="15" customHeight="1">
      <c r="B55" s="36" t="s">
        <v>80</v>
      </c>
      <c r="C55" s="37">
        <f t="shared" si="16"/>
        <v>0</v>
      </c>
      <c r="D55" s="41"/>
      <c r="E55" s="42"/>
      <c r="F55" s="42"/>
      <c r="G55" s="42"/>
      <c r="H55" s="42"/>
      <c r="I55" s="42"/>
      <c r="J55" s="42"/>
      <c r="K55" s="42"/>
      <c r="L55" s="42"/>
      <c r="M55" s="42"/>
      <c r="N55" s="42"/>
      <c r="O55" s="42"/>
      <c r="P55" s="42"/>
    </row>
    <row r="56" spans="1:16" ht="15" customHeight="1">
      <c r="B56" s="36" t="s">
        <v>81</v>
      </c>
      <c r="C56" s="37">
        <f t="shared" si="16"/>
        <v>0</v>
      </c>
      <c r="D56" s="41"/>
      <c r="E56" s="42"/>
      <c r="F56" s="42"/>
      <c r="G56" s="42"/>
      <c r="H56" s="42"/>
      <c r="I56" s="42"/>
      <c r="J56" s="42"/>
      <c r="K56" s="42"/>
      <c r="L56" s="42"/>
      <c r="M56" s="42"/>
      <c r="N56" s="42"/>
      <c r="O56" s="42"/>
      <c r="P56" s="42"/>
    </row>
    <row r="57" spans="1:16" ht="15" customHeight="1">
      <c r="B57" s="36" t="s">
        <v>82</v>
      </c>
      <c r="C57" s="37">
        <f t="shared" si="16"/>
        <v>0</v>
      </c>
      <c r="D57" s="41"/>
      <c r="E57" s="42"/>
      <c r="F57" s="42"/>
      <c r="G57" s="42"/>
      <c r="H57" s="42"/>
      <c r="I57" s="42"/>
      <c r="J57" s="42"/>
      <c r="K57" s="42"/>
      <c r="L57" s="42"/>
      <c r="M57" s="42"/>
      <c r="N57" s="42"/>
      <c r="O57" s="42"/>
      <c r="P57" s="42"/>
    </row>
    <row r="58" spans="1:16" ht="15" customHeight="1">
      <c r="B58" s="36" t="s">
        <v>83</v>
      </c>
      <c r="C58" s="37">
        <f t="shared" si="16"/>
        <v>0</v>
      </c>
      <c r="D58" s="41"/>
      <c r="E58" s="42"/>
      <c r="F58" s="42"/>
      <c r="G58" s="42"/>
      <c r="H58" s="42"/>
      <c r="I58" s="42"/>
      <c r="J58" s="42"/>
      <c r="K58" s="42"/>
      <c r="L58" s="42"/>
      <c r="M58" s="42"/>
      <c r="N58" s="42"/>
      <c r="O58" s="42"/>
      <c r="P58" s="42"/>
    </row>
    <row r="59" spans="1:16" ht="15" customHeight="1">
      <c r="B59" s="36" t="s">
        <v>84</v>
      </c>
      <c r="C59" s="37">
        <f t="shared" si="16"/>
        <v>0</v>
      </c>
      <c r="D59" s="41"/>
      <c r="E59" s="42"/>
      <c r="F59" s="42"/>
      <c r="G59" s="42"/>
      <c r="H59" s="42"/>
      <c r="I59" s="42"/>
      <c r="J59" s="42"/>
      <c r="K59" s="42"/>
      <c r="L59" s="42"/>
      <c r="M59" s="42"/>
      <c r="N59" s="42"/>
      <c r="O59" s="42"/>
      <c r="P59" s="42"/>
    </row>
    <row r="60" spans="1:16" ht="15" customHeight="1">
      <c r="B60" s="36" t="s">
        <v>85</v>
      </c>
      <c r="C60" s="37">
        <f t="shared" si="16"/>
        <v>0</v>
      </c>
      <c r="D60" s="34"/>
      <c r="E60" s="42"/>
      <c r="F60" s="42"/>
      <c r="G60" s="42"/>
      <c r="H60" s="42"/>
      <c r="I60" s="42"/>
      <c r="J60" s="42"/>
      <c r="K60" s="42"/>
      <c r="L60" s="42"/>
      <c r="M60" s="42"/>
      <c r="N60" s="42"/>
      <c r="O60" s="42"/>
      <c r="P60" s="42"/>
    </row>
    <row r="61" spans="1:16" ht="15" customHeight="1">
      <c r="B61" s="36" t="s">
        <v>86</v>
      </c>
      <c r="C61" s="37">
        <f t="shared" si="16"/>
        <v>0</v>
      </c>
      <c r="D61" s="41"/>
      <c r="E61" s="42"/>
      <c r="F61" s="42"/>
      <c r="G61" s="42"/>
      <c r="H61" s="42"/>
      <c r="I61" s="42"/>
      <c r="J61" s="42"/>
      <c r="K61" s="42"/>
      <c r="L61" s="42"/>
      <c r="M61" s="42"/>
      <c r="N61" s="42"/>
      <c r="O61" s="42"/>
      <c r="P61" s="42"/>
    </row>
    <row r="62" spans="1:16" ht="15" customHeight="1">
      <c r="B62" s="43" t="s">
        <v>87</v>
      </c>
      <c r="C62" s="33">
        <f>SUM(C63:C72)</f>
        <v>0</v>
      </c>
      <c r="D62" s="41"/>
      <c r="E62" s="35">
        <f t="shared" ref="E62:P62" si="18">SUM(E63:E72)</f>
        <v>0</v>
      </c>
      <c r="F62" s="35">
        <f t="shared" si="18"/>
        <v>0</v>
      </c>
      <c r="G62" s="35">
        <f t="shared" si="18"/>
        <v>0</v>
      </c>
      <c r="H62" s="35">
        <f t="shared" si="18"/>
        <v>0</v>
      </c>
      <c r="I62" s="35">
        <f t="shared" si="18"/>
        <v>0</v>
      </c>
      <c r="J62" s="35">
        <f t="shared" si="18"/>
        <v>0</v>
      </c>
      <c r="K62" s="35">
        <f t="shared" si="18"/>
        <v>0</v>
      </c>
      <c r="L62" s="35">
        <f t="shared" si="18"/>
        <v>0</v>
      </c>
      <c r="M62" s="35">
        <f t="shared" si="18"/>
        <v>0</v>
      </c>
      <c r="N62" s="35">
        <f t="shared" si="18"/>
        <v>0</v>
      </c>
      <c r="O62" s="35">
        <f t="shared" si="18"/>
        <v>0</v>
      </c>
      <c r="P62" s="35">
        <f t="shared" si="18"/>
        <v>0</v>
      </c>
    </row>
    <row r="63" spans="1:16" ht="15" customHeight="1">
      <c r="B63" s="36" t="s">
        <v>88</v>
      </c>
      <c r="C63" s="37">
        <f t="shared" ref="C63:C72" si="19">SUM(E63:P63)</f>
        <v>0</v>
      </c>
      <c r="D63" s="41"/>
      <c r="E63" s="42"/>
      <c r="F63" s="42"/>
      <c r="G63" s="42"/>
      <c r="H63" s="42"/>
      <c r="I63" s="42"/>
      <c r="J63" s="42"/>
      <c r="K63" s="42"/>
      <c r="L63" s="42"/>
      <c r="M63" s="42"/>
      <c r="N63" s="42"/>
      <c r="O63" s="42"/>
      <c r="P63" s="42"/>
    </row>
    <row r="64" spans="1:16" ht="15" customHeight="1">
      <c r="B64" s="36" t="s">
        <v>89</v>
      </c>
      <c r="C64" s="37">
        <f t="shared" si="19"/>
        <v>0</v>
      </c>
      <c r="D64" s="41"/>
      <c r="E64" s="42"/>
      <c r="F64" s="42"/>
      <c r="G64" s="42"/>
      <c r="H64" s="42"/>
      <c r="I64" s="42"/>
      <c r="J64" s="42"/>
      <c r="K64" s="42"/>
      <c r="L64" s="42"/>
      <c r="M64" s="42"/>
      <c r="N64" s="42"/>
      <c r="O64" s="42"/>
      <c r="P64" s="42"/>
    </row>
    <row r="65" spans="1:16" ht="15" customHeight="1">
      <c r="B65" s="36" t="s">
        <v>90</v>
      </c>
      <c r="C65" s="37">
        <f t="shared" si="19"/>
        <v>0</v>
      </c>
      <c r="D65" s="41"/>
      <c r="E65" s="42"/>
      <c r="F65" s="42"/>
      <c r="G65" s="42"/>
      <c r="H65" s="42"/>
      <c r="I65" s="42"/>
      <c r="J65" s="42"/>
      <c r="K65" s="42"/>
      <c r="L65" s="42"/>
      <c r="M65" s="42"/>
      <c r="N65" s="42"/>
      <c r="O65" s="42"/>
      <c r="P65" s="42"/>
    </row>
    <row r="66" spans="1:16" ht="15" customHeight="1">
      <c r="B66" s="36" t="s">
        <v>91</v>
      </c>
      <c r="C66" s="37">
        <f t="shared" si="19"/>
        <v>0</v>
      </c>
      <c r="D66" s="41"/>
      <c r="E66" s="42"/>
      <c r="F66" s="42"/>
      <c r="G66" s="42"/>
      <c r="H66" s="42"/>
      <c r="I66" s="42"/>
      <c r="J66" s="42"/>
      <c r="K66" s="42"/>
      <c r="L66" s="42"/>
      <c r="M66" s="42"/>
      <c r="N66" s="42"/>
      <c r="O66" s="42"/>
      <c r="P66" s="42"/>
    </row>
    <row r="67" spans="1:16" ht="15" customHeight="1">
      <c r="B67" s="36" t="s">
        <v>92</v>
      </c>
      <c r="C67" s="37">
        <f t="shared" si="19"/>
        <v>0</v>
      </c>
      <c r="D67" s="41"/>
      <c r="E67" s="42"/>
      <c r="F67" s="42"/>
      <c r="G67" s="42"/>
      <c r="H67" s="42"/>
      <c r="I67" s="42"/>
      <c r="J67" s="42"/>
      <c r="K67" s="42"/>
      <c r="L67" s="42"/>
      <c r="M67" s="42"/>
      <c r="N67" s="42"/>
      <c r="O67" s="42"/>
      <c r="P67" s="42"/>
    </row>
    <row r="68" spans="1:16" ht="15" customHeight="1">
      <c r="B68" s="36" t="s">
        <v>93</v>
      </c>
      <c r="C68" s="37">
        <f t="shared" si="19"/>
        <v>0</v>
      </c>
      <c r="D68" s="41"/>
      <c r="E68" s="42"/>
      <c r="F68" s="42"/>
      <c r="G68" s="42"/>
      <c r="H68" s="42"/>
      <c r="I68" s="42"/>
      <c r="J68" s="42"/>
      <c r="K68" s="42"/>
      <c r="L68" s="42"/>
      <c r="M68" s="42"/>
      <c r="N68" s="42"/>
      <c r="O68" s="42"/>
      <c r="P68" s="42"/>
    </row>
    <row r="69" spans="1:16" ht="15" customHeight="1">
      <c r="B69" s="36" t="s">
        <v>94</v>
      </c>
      <c r="C69" s="37">
        <f t="shared" si="19"/>
        <v>0</v>
      </c>
      <c r="D69" s="41"/>
      <c r="E69" s="42"/>
      <c r="F69" s="42"/>
      <c r="G69" s="42"/>
      <c r="H69" s="42"/>
      <c r="I69" s="42"/>
      <c r="J69" s="42"/>
      <c r="K69" s="42"/>
      <c r="L69" s="42"/>
      <c r="M69" s="42"/>
      <c r="N69" s="42"/>
      <c r="O69" s="42"/>
      <c r="P69" s="42"/>
    </row>
    <row r="70" spans="1:16" ht="15" customHeight="1">
      <c r="B70" s="36" t="s">
        <v>95</v>
      </c>
      <c r="C70" s="37">
        <f t="shared" si="19"/>
        <v>0</v>
      </c>
      <c r="D70" s="41"/>
      <c r="E70" s="42"/>
      <c r="F70" s="42"/>
      <c r="G70" s="42"/>
      <c r="H70" s="42"/>
      <c r="I70" s="42"/>
      <c r="J70" s="42"/>
      <c r="K70" s="42"/>
      <c r="L70" s="42"/>
      <c r="M70" s="42"/>
      <c r="N70" s="42"/>
      <c r="O70" s="42"/>
      <c r="P70" s="42"/>
    </row>
    <row r="71" spans="1:16" ht="15" customHeight="1">
      <c r="B71" s="36" t="s">
        <v>96</v>
      </c>
      <c r="C71" s="37">
        <f t="shared" si="19"/>
        <v>0</v>
      </c>
      <c r="D71" s="41"/>
      <c r="E71" s="42"/>
      <c r="F71" s="42"/>
      <c r="G71" s="42"/>
      <c r="H71" s="42"/>
      <c r="I71" s="42"/>
      <c r="J71" s="42"/>
      <c r="K71" s="42"/>
      <c r="L71" s="42"/>
      <c r="M71" s="42"/>
      <c r="N71" s="42"/>
      <c r="O71" s="42"/>
      <c r="P71" s="42"/>
    </row>
    <row r="72" spans="1:16" ht="15" customHeight="1">
      <c r="B72" s="36" t="s">
        <v>97</v>
      </c>
      <c r="C72" s="37">
        <f t="shared" si="19"/>
        <v>0</v>
      </c>
      <c r="D72" s="41"/>
      <c r="E72" s="42"/>
      <c r="F72" s="42"/>
      <c r="G72" s="42"/>
      <c r="H72" s="42"/>
      <c r="I72" s="42"/>
      <c r="J72" s="42"/>
      <c r="K72" s="42"/>
      <c r="L72" s="42"/>
      <c r="M72" s="42"/>
      <c r="N72" s="42"/>
      <c r="O72" s="42"/>
      <c r="P72" s="42"/>
    </row>
    <row r="73" spans="1:16" ht="15" customHeight="1">
      <c r="B73" s="43" t="s">
        <v>98</v>
      </c>
      <c r="C73" s="33">
        <f>SUM(C53,C62)</f>
        <v>0</v>
      </c>
      <c r="D73" s="34"/>
      <c r="E73" s="35">
        <f t="shared" ref="E73:P73" si="20">SUM(E53,E62)</f>
        <v>0</v>
      </c>
      <c r="F73" s="35">
        <f t="shared" si="20"/>
        <v>0</v>
      </c>
      <c r="G73" s="35">
        <f t="shared" si="20"/>
        <v>0</v>
      </c>
      <c r="H73" s="35">
        <f t="shared" si="20"/>
        <v>0</v>
      </c>
      <c r="I73" s="35">
        <f t="shared" si="20"/>
        <v>0</v>
      </c>
      <c r="J73" s="35">
        <f t="shared" si="20"/>
        <v>0</v>
      </c>
      <c r="K73" s="35">
        <f t="shared" si="20"/>
        <v>0</v>
      </c>
      <c r="L73" s="35">
        <f t="shared" si="20"/>
        <v>0</v>
      </c>
      <c r="M73" s="35">
        <f t="shared" si="20"/>
        <v>0</v>
      </c>
      <c r="N73" s="35">
        <f t="shared" si="20"/>
        <v>0</v>
      </c>
      <c r="O73" s="35">
        <f t="shared" si="20"/>
        <v>0</v>
      </c>
      <c r="P73" s="35">
        <f t="shared" si="20"/>
        <v>0</v>
      </c>
    </row>
    <row r="74" spans="1:16" ht="15" customHeight="1"/>
    <row r="75" spans="1:16" ht="15" customHeight="1">
      <c r="A75" s="40"/>
      <c r="B75" s="45"/>
      <c r="C75" s="45"/>
      <c r="D75" s="46"/>
      <c r="E75" s="45"/>
      <c r="F75" s="45"/>
      <c r="G75" s="45"/>
      <c r="H75" s="45"/>
      <c r="I75" s="45"/>
      <c r="J75" s="45"/>
      <c r="K75" s="45"/>
      <c r="L75" s="45"/>
      <c r="M75" s="45"/>
      <c r="N75" s="45"/>
      <c r="O75" s="45"/>
      <c r="P75" s="45"/>
    </row>
    <row r="76" spans="1:16" ht="15" customHeight="1">
      <c r="A76"/>
      <c r="B76" s="47" t="s">
        <v>101</v>
      </c>
      <c r="C76" s="48"/>
      <c r="D76" s="49"/>
      <c r="E76" s="48"/>
      <c r="F76" s="48"/>
      <c r="G76" s="48"/>
      <c r="H76" s="50"/>
      <c r="I76" s="50"/>
      <c r="J76" s="50"/>
      <c r="K76" s="50"/>
      <c r="L76" s="50"/>
      <c r="M76" s="50"/>
      <c r="N76" s="50"/>
      <c r="O76" s="50"/>
      <c r="P76" s="50"/>
    </row>
    <row r="77" spans="1:16" ht="30" customHeight="1">
      <c r="A77"/>
      <c r="B77" s="292" t="s">
        <v>102</v>
      </c>
      <c r="C77" s="292"/>
      <c r="D77" s="292"/>
      <c r="E77" s="292"/>
      <c r="F77" s="292"/>
      <c r="G77" s="292"/>
      <c r="H77" s="51"/>
      <c r="I77" s="51"/>
      <c r="J77" s="51"/>
      <c r="K77" s="51"/>
      <c r="L77" s="51"/>
      <c r="M77" s="51"/>
      <c r="N77" s="51"/>
      <c r="O77" s="51"/>
      <c r="P77" s="51"/>
    </row>
    <row r="78" spans="1:16" ht="30" customHeight="1">
      <c r="A78"/>
      <c r="B78" s="52" t="s">
        <v>103</v>
      </c>
      <c r="C78" s="52" t="s">
        <v>104</v>
      </c>
      <c r="D78" s="53"/>
      <c r="E78" s="54" t="s">
        <v>105</v>
      </c>
      <c r="F78" s="54" t="s">
        <v>106</v>
      </c>
      <c r="G78" s="55"/>
      <c r="H78" s="56"/>
      <c r="I78" s="56"/>
      <c r="J78" s="56"/>
      <c r="K78" s="56"/>
      <c r="L78" s="56"/>
      <c r="M78" s="56"/>
      <c r="N78" s="56"/>
      <c r="O78" s="56"/>
      <c r="P78" s="56"/>
    </row>
    <row r="79" spans="1:16" ht="15" customHeight="1">
      <c r="A79"/>
      <c r="B79" s="57" t="s">
        <v>107</v>
      </c>
      <c r="C79" s="58"/>
      <c r="D79" s="24"/>
      <c r="E79" s="59"/>
      <c r="F79" s="60"/>
      <c r="G79" s="56"/>
      <c r="H79" s="56"/>
      <c r="I79" s="56"/>
      <c r="J79" s="56"/>
      <c r="K79" s="56"/>
      <c r="L79" s="56"/>
      <c r="M79" s="56"/>
      <c r="N79" s="56"/>
      <c r="O79" s="56"/>
      <c r="P79" s="56"/>
    </row>
    <row r="80" spans="1:16" ht="15" customHeight="1">
      <c r="A80"/>
      <c r="B80" s="57" t="s">
        <v>108</v>
      </c>
      <c r="C80" s="58"/>
      <c r="D80" s="24"/>
      <c r="E80" s="59"/>
      <c r="F80" s="60"/>
      <c r="G80" s="56"/>
      <c r="H80" s="56"/>
      <c r="I80" s="56"/>
      <c r="J80" s="56"/>
      <c r="K80" s="56"/>
      <c r="L80" s="56"/>
      <c r="M80" s="56"/>
      <c r="N80" s="56"/>
      <c r="O80" s="56"/>
      <c r="P80" s="56"/>
    </row>
    <row r="81" spans="1:16" ht="15" customHeight="1">
      <c r="A81"/>
      <c r="B81" s="57" t="s">
        <v>109</v>
      </c>
      <c r="C81" s="58"/>
      <c r="D81" s="24"/>
      <c r="E81" s="59"/>
      <c r="F81" s="60"/>
      <c r="G81" s="56"/>
      <c r="H81" s="56"/>
      <c r="I81" s="56"/>
      <c r="J81" s="56"/>
      <c r="K81" s="56"/>
      <c r="L81" s="56"/>
      <c r="M81" s="56"/>
      <c r="N81" s="56"/>
      <c r="O81" s="56"/>
      <c r="P81" s="56"/>
    </row>
    <row r="82" spans="1:16" ht="15" customHeight="1">
      <c r="A82"/>
      <c r="B82" s="57" t="s">
        <v>110</v>
      </c>
      <c r="C82" s="58"/>
      <c r="D82" s="24"/>
      <c r="E82" s="59"/>
      <c r="F82" s="60"/>
      <c r="G82" s="56"/>
      <c r="H82" s="56"/>
      <c r="I82" s="56"/>
      <c r="J82" s="56"/>
      <c r="K82" s="56"/>
      <c r="L82" s="56"/>
      <c r="M82" s="56"/>
      <c r="N82" s="56"/>
      <c r="O82" s="56"/>
      <c r="P82" s="56"/>
    </row>
    <row r="83" spans="1:16" ht="15" customHeight="1">
      <c r="A83"/>
      <c r="B83" s="61"/>
      <c r="C83" s="58"/>
      <c r="D83" s="62"/>
      <c r="E83" s="63"/>
      <c r="F83" s="64"/>
      <c r="G83" s="50"/>
      <c r="H83" s="50"/>
      <c r="I83" s="50"/>
      <c r="J83" s="50"/>
      <c r="K83" s="50"/>
      <c r="L83" s="50"/>
      <c r="M83" s="50"/>
      <c r="N83" s="50"/>
      <c r="O83" s="50"/>
      <c r="P83" s="50"/>
    </row>
    <row r="84" spans="1:16" ht="15" customHeight="1">
      <c r="A84"/>
      <c r="B84" s="61"/>
      <c r="C84" s="58"/>
      <c r="D84" s="24"/>
      <c r="E84" s="59"/>
      <c r="F84" s="60"/>
      <c r="G84" s="56"/>
      <c r="H84" s="56"/>
      <c r="I84" s="56"/>
      <c r="J84" s="56"/>
      <c r="K84" s="56"/>
      <c r="L84" s="56"/>
      <c r="M84" s="56"/>
      <c r="N84" s="56"/>
      <c r="O84" s="56"/>
      <c r="P84" s="56"/>
    </row>
    <row r="85" spans="1:16" ht="15" customHeight="1">
      <c r="A85"/>
      <c r="B85" s="61"/>
      <c r="C85" s="58"/>
      <c r="D85" s="24"/>
      <c r="E85" s="59"/>
      <c r="F85" s="60"/>
      <c r="G85" s="56"/>
      <c r="H85" s="56"/>
      <c r="I85" s="56"/>
      <c r="J85" s="56"/>
      <c r="K85" s="56"/>
      <c r="L85" s="56"/>
      <c r="M85" s="56"/>
      <c r="N85" s="56"/>
      <c r="O85" s="56"/>
      <c r="P85" s="56"/>
    </row>
    <row r="86" spans="1:16" ht="15" customHeight="1">
      <c r="A86"/>
      <c r="B86" s="61"/>
      <c r="C86" s="58"/>
      <c r="D86" s="24"/>
      <c r="E86" s="59"/>
      <c r="F86" s="60"/>
      <c r="G86" s="56"/>
      <c r="H86" s="56"/>
      <c r="I86" s="56"/>
      <c r="J86" s="56"/>
      <c r="K86" s="56"/>
      <c r="L86" s="56"/>
      <c r="M86" s="56"/>
      <c r="N86" s="56"/>
      <c r="O86" s="56"/>
      <c r="P86" s="56"/>
    </row>
    <row r="87" spans="1:16" ht="15" customHeight="1">
      <c r="A87"/>
      <c r="B87" s="61"/>
      <c r="C87" s="58"/>
      <c r="D87" s="24"/>
      <c r="E87" s="59"/>
      <c r="F87" s="60"/>
      <c r="G87" s="56"/>
      <c r="H87" s="56"/>
      <c r="I87" s="56"/>
      <c r="J87" s="56"/>
      <c r="K87" s="56"/>
      <c r="L87" s="56"/>
      <c r="M87" s="56"/>
      <c r="N87" s="56"/>
      <c r="O87" s="56"/>
      <c r="P87" s="56"/>
    </row>
    <row r="88" spans="1:16" ht="15" customHeight="1">
      <c r="A88"/>
      <c r="B88" s="61"/>
      <c r="C88" s="58"/>
      <c r="D88" s="24"/>
      <c r="E88" s="59"/>
      <c r="F88" s="60"/>
      <c r="G88" s="56"/>
      <c r="H88" s="56"/>
      <c r="I88" s="56"/>
      <c r="J88" s="56"/>
      <c r="K88" s="56"/>
      <c r="L88" s="56"/>
      <c r="M88" s="56"/>
      <c r="N88" s="56"/>
      <c r="O88" s="56"/>
      <c r="P88" s="56"/>
    </row>
    <row r="89" spans="1:16" ht="15" customHeight="1">
      <c r="A89"/>
      <c r="B89" s="65" t="s">
        <v>111</v>
      </c>
      <c r="C89" s="66">
        <f>SUM(C79:C88)</f>
        <v>0</v>
      </c>
      <c r="D89" s="24"/>
      <c r="E89" s="56"/>
      <c r="F89" s="56"/>
      <c r="G89" s="56"/>
      <c r="H89" s="56"/>
      <c r="I89" s="56"/>
      <c r="J89" s="56"/>
      <c r="K89" s="56"/>
      <c r="L89" s="56"/>
      <c r="M89" s="56"/>
      <c r="N89" s="56"/>
      <c r="O89" s="56"/>
      <c r="P89" s="56"/>
    </row>
    <row r="90" spans="1:16" ht="15" customHeight="1">
      <c r="A90"/>
      <c r="B90" s="65" t="s">
        <v>112</v>
      </c>
      <c r="C90" s="66">
        <f>C8+C31+C54</f>
        <v>0</v>
      </c>
      <c r="D90" s="24"/>
      <c r="E90" s="67" t="str">
        <f>IF(ROUND(C89-C90,2)=0,"OK","Check: some dates are outside the 3 years of the plan")</f>
        <v>OK</v>
      </c>
      <c r="F90" s="56"/>
      <c r="G90" s="56"/>
      <c r="H90" s="56"/>
      <c r="I90" s="56"/>
      <c r="J90" s="56"/>
      <c r="K90" s="56"/>
      <c r="L90" s="56"/>
      <c r="M90" s="56"/>
      <c r="N90" s="56"/>
      <c r="O90" s="56"/>
      <c r="P90" s="56"/>
    </row>
    <row r="91" spans="1:16" ht="15" customHeight="1">
      <c r="A91"/>
      <c r="C91" s="51"/>
      <c r="D91" s="24"/>
      <c r="E91" s="56"/>
      <c r="F91" s="56"/>
      <c r="G91" s="56"/>
      <c r="H91" s="56"/>
      <c r="I91" s="56"/>
      <c r="J91" s="56"/>
      <c r="K91" s="56"/>
      <c r="L91" s="56"/>
      <c r="M91" s="56"/>
      <c r="N91" s="56"/>
      <c r="O91" s="56"/>
      <c r="P91" s="56"/>
    </row>
    <row r="92" spans="1:16" ht="15" customHeight="1">
      <c r="A92"/>
      <c r="C92" s="51"/>
      <c r="D92" s="24"/>
      <c r="E92" s="56"/>
      <c r="F92" s="56"/>
      <c r="G92" s="56"/>
      <c r="H92" s="56"/>
      <c r="I92" s="56"/>
      <c r="J92" s="56"/>
      <c r="K92" s="56"/>
      <c r="L92" s="56"/>
      <c r="M92" s="56"/>
      <c r="N92" s="56"/>
      <c r="O92" s="56"/>
      <c r="P92" s="56"/>
    </row>
    <row r="93" spans="1:16" ht="15" customHeight="1">
      <c r="A93"/>
      <c r="C93" s="51"/>
      <c r="D93" s="24"/>
      <c r="E93" s="56"/>
      <c r="F93" s="56"/>
      <c r="G93" s="56"/>
      <c r="H93" s="56"/>
      <c r="I93" s="56"/>
      <c r="J93" s="56"/>
      <c r="K93" s="56"/>
      <c r="L93" s="56"/>
      <c r="M93" s="56"/>
      <c r="N93" s="56"/>
      <c r="O93" s="56"/>
      <c r="P93" s="56"/>
    </row>
    <row r="94" spans="1:16" ht="15" customHeight="1">
      <c r="A94"/>
      <c r="B94" s="62"/>
      <c r="C94" s="50"/>
      <c r="D94" s="62"/>
      <c r="E94" s="50"/>
      <c r="F94" s="50"/>
      <c r="G94" s="50"/>
      <c r="H94" s="50"/>
      <c r="I94" s="50"/>
      <c r="J94" s="50"/>
      <c r="K94" s="50"/>
      <c r="L94" s="50"/>
      <c r="M94" s="50"/>
      <c r="N94" s="50"/>
      <c r="O94" s="50"/>
      <c r="P94" s="50"/>
    </row>
    <row r="95" spans="1:16" ht="15" customHeight="1">
      <c r="A95"/>
      <c r="C95" s="51"/>
      <c r="D95" s="24"/>
      <c r="E95" s="56"/>
      <c r="F95" s="56"/>
      <c r="G95" s="56"/>
      <c r="H95" s="56"/>
      <c r="I95" s="56"/>
      <c r="J95" s="56"/>
      <c r="K95" s="56"/>
      <c r="L95" s="56"/>
      <c r="M95" s="56"/>
      <c r="N95" s="56"/>
      <c r="O95" s="56"/>
      <c r="P95" s="56"/>
    </row>
    <row r="96" spans="1:16" ht="15" customHeight="1">
      <c r="A96"/>
      <c r="C96" s="51"/>
      <c r="D96" s="24"/>
      <c r="E96" s="56"/>
      <c r="F96" s="56"/>
      <c r="G96" s="56"/>
      <c r="H96" s="56"/>
      <c r="I96" s="56"/>
      <c r="J96" s="56"/>
      <c r="K96" s="56"/>
      <c r="L96" s="56"/>
      <c r="M96" s="56"/>
      <c r="N96" s="56"/>
      <c r="O96" s="56"/>
      <c r="P96" s="56"/>
    </row>
    <row r="97" spans="1:16" ht="15" customHeight="1">
      <c r="A97"/>
      <c r="B97" s="62"/>
      <c r="C97" s="50"/>
      <c r="D97" s="62"/>
      <c r="E97" s="50"/>
      <c r="F97" s="50"/>
      <c r="G97" s="50"/>
      <c r="H97" s="50"/>
      <c r="I97" s="50"/>
      <c r="J97" s="50"/>
      <c r="K97" s="50"/>
      <c r="L97" s="50"/>
      <c r="M97" s="50"/>
      <c r="N97" s="50"/>
      <c r="O97" s="50"/>
      <c r="P97" s="50"/>
    </row>
    <row r="98" spans="1:16" ht="15" customHeight="1">
      <c r="A98"/>
      <c r="B98"/>
      <c r="C98"/>
      <c r="D98"/>
      <c r="E98"/>
      <c r="F98"/>
      <c r="G98"/>
      <c r="H98"/>
      <c r="I98"/>
      <c r="J98"/>
      <c r="K98"/>
      <c r="L98"/>
      <c r="M98"/>
      <c r="N98"/>
      <c r="O98"/>
      <c r="P98"/>
    </row>
    <row r="99" spans="1:16" ht="15" customHeight="1">
      <c r="A99" s="40"/>
      <c r="B99" s="45"/>
      <c r="C99" s="45"/>
      <c r="D99" s="46"/>
      <c r="E99" s="45"/>
      <c r="F99" s="45"/>
      <c r="G99" s="45"/>
      <c r="H99" s="45"/>
      <c r="I99" s="45"/>
      <c r="J99" s="45"/>
      <c r="K99" s="45"/>
      <c r="L99" s="45"/>
      <c r="M99" s="45"/>
      <c r="N99" s="45"/>
      <c r="O99" s="45"/>
      <c r="P99" s="45"/>
    </row>
    <row r="100" spans="1:16" ht="15" customHeight="1">
      <c r="A100"/>
      <c r="B100" s="62"/>
      <c r="C100" s="50"/>
      <c r="D100" s="62"/>
      <c r="E100" s="50"/>
      <c r="F100" s="50"/>
      <c r="G100" s="50"/>
      <c r="H100" s="50"/>
      <c r="I100" s="50"/>
      <c r="J100" s="50"/>
      <c r="K100" s="50"/>
      <c r="L100" s="50"/>
      <c r="M100" s="50"/>
      <c r="N100" s="50"/>
      <c r="O100" s="50"/>
      <c r="P100" s="50"/>
    </row>
    <row r="101" spans="1:16" ht="15" customHeight="1">
      <c r="A101"/>
      <c r="C101" s="51"/>
      <c r="D101" s="24"/>
      <c r="E101" s="51"/>
      <c r="F101" s="51"/>
      <c r="G101" s="51"/>
      <c r="H101" s="51"/>
      <c r="I101" s="51"/>
      <c r="J101" s="51"/>
      <c r="K101" s="51"/>
      <c r="L101" s="51"/>
      <c r="M101" s="51"/>
      <c r="N101" s="51"/>
      <c r="O101" s="51"/>
      <c r="P101" s="51"/>
    </row>
    <row r="102" spans="1:16" ht="15" customHeight="1">
      <c r="A102"/>
      <c r="C102" s="51"/>
      <c r="D102" s="24"/>
      <c r="E102" s="56"/>
      <c r="F102" s="56"/>
      <c r="G102" s="56"/>
      <c r="H102" s="56"/>
      <c r="I102" s="56"/>
      <c r="J102" s="56"/>
      <c r="K102" s="56"/>
      <c r="L102" s="56"/>
      <c r="M102" s="56"/>
      <c r="N102" s="56"/>
      <c r="O102" s="56"/>
      <c r="P102" s="56"/>
    </row>
    <row r="103" spans="1:16" ht="15" customHeight="1">
      <c r="A103"/>
      <c r="C103" s="51"/>
      <c r="D103" s="24"/>
      <c r="E103" s="56"/>
      <c r="F103" s="56"/>
      <c r="G103" s="56"/>
      <c r="H103" s="56"/>
      <c r="I103" s="56"/>
      <c r="J103" s="56"/>
      <c r="K103" s="56"/>
      <c r="L103" s="56"/>
      <c r="M103" s="56"/>
      <c r="N103" s="56"/>
      <c r="O103" s="56"/>
      <c r="P103" s="56"/>
    </row>
    <row r="104" spans="1:16" ht="15" customHeight="1">
      <c r="A104"/>
      <c r="C104" s="51"/>
      <c r="D104" s="24"/>
      <c r="E104" s="56"/>
      <c r="F104" s="56"/>
      <c r="G104" s="56"/>
      <c r="H104" s="56"/>
      <c r="I104" s="56"/>
      <c r="J104" s="56"/>
      <c r="K104" s="56"/>
      <c r="L104" s="56"/>
      <c r="M104" s="56"/>
      <c r="N104" s="56"/>
      <c r="O104" s="56"/>
      <c r="P104" s="56"/>
    </row>
    <row r="105" spans="1:16" ht="15" customHeight="1">
      <c r="A105"/>
      <c r="C105" s="51"/>
      <c r="D105" s="24"/>
      <c r="E105" s="56"/>
      <c r="F105" s="56"/>
      <c r="G105" s="56"/>
      <c r="H105" s="56"/>
      <c r="I105" s="56"/>
      <c r="J105" s="56"/>
      <c r="K105" s="56"/>
      <c r="L105" s="56"/>
      <c r="M105" s="56"/>
      <c r="N105" s="56"/>
      <c r="O105" s="56"/>
      <c r="P105" s="56"/>
    </row>
    <row r="106" spans="1:16" ht="15" customHeight="1">
      <c r="A106"/>
      <c r="C106" s="51"/>
      <c r="D106" s="24"/>
      <c r="E106" s="56"/>
      <c r="F106" s="56"/>
      <c r="G106" s="56"/>
      <c r="H106" s="56"/>
      <c r="I106" s="56"/>
      <c r="J106" s="56"/>
      <c r="K106" s="56"/>
      <c r="L106" s="56"/>
      <c r="M106" s="56"/>
      <c r="N106" s="56"/>
      <c r="O106" s="56"/>
      <c r="P106" s="56"/>
    </row>
    <row r="107" spans="1:16" ht="15" customHeight="1">
      <c r="A107"/>
      <c r="B107" s="62"/>
      <c r="C107" s="50"/>
      <c r="D107" s="62"/>
      <c r="E107" s="50"/>
      <c r="F107" s="50"/>
      <c r="G107" s="50"/>
      <c r="H107" s="50"/>
      <c r="I107" s="50"/>
      <c r="J107" s="50"/>
      <c r="K107" s="50"/>
      <c r="L107" s="50"/>
      <c r="M107" s="50"/>
      <c r="N107" s="50"/>
      <c r="O107" s="50"/>
      <c r="P107" s="50"/>
    </row>
    <row r="108" spans="1:16" ht="15" customHeight="1">
      <c r="A108"/>
      <c r="C108" s="51"/>
      <c r="D108" s="24"/>
      <c r="E108" s="56"/>
      <c r="F108" s="56"/>
      <c r="G108" s="56"/>
      <c r="H108" s="56"/>
      <c r="I108" s="56"/>
      <c r="J108" s="56"/>
      <c r="K108" s="56"/>
      <c r="L108" s="56"/>
      <c r="M108" s="56"/>
      <c r="N108" s="56"/>
      <c r="O108" s="56"/>
      <c r="P108" s="56"/>
    </row>
    <row r="109" spans="1:16" ht="15" customHeight="1">
      <c r="A109"/>
      <c r="C109" s="51"/>
      <c r="D109" s="24"/>
      <c r="E109" s="56"/>
      <c r="F109" s="56"/>
      <c r="G109" s="56"/>
      <c r="H109" s="56"/>
      <c r="I109" s="56"/>
      <c r="J109" s="56"/>
      <c r="K109" s="56"/>
      <c r="L109" s="56"/>
      <c r="M109" s="56"/>
      <c r="N109" s="56"/>
      <c r="O109" s="56"/>
      <c r="P109" s="56"/>
    </row>
    <row r="110" spans="1:16" ht="15" customHeight="1">
      <c r="A110"/>
      <c r="C110" s="51"/>
      <c r="D110" s="24"/>
      <c r="E110" s="56"/>
      <c r="F110" s="56"/>
      <c r="G110" s="56"/>
      <c r="H110" s="56"/>
      <c r="I110" s="56"/>
      <c r="J110" s="56"/>
      <c r="K110" s="56"/>
      <c r="L110" s="56"/>
      <c r="M110" s="56"/>
      <c r="N110" s="56"/>
      <c r="O110" s="56"/>
      <c r="P110" s="56"/>
    </row>
    <row r="111" spans="1:16" ht="15" customHeight="1">
      <c r="A111"/>
      <c r="C111" s="51"/>
      <c r="D111" s="24"/>
      <c r="E111" s="56"/>
      <c r="F111" s="56"/>
      <c r="G111" s="56"/>
      <c r="H111" s="56"/>
      <c r="I111" s="56"/>
      <c r="J111" s="56"/>
      <c r="K111" s="56"/>
      <c r="L111" s="56"/>
      <c r="M111" s="56"/>
      <c r="N111" s="56"/>
      <c r="O111" s="56"/>
      <c r="P111" s="56"/>
    </row>
    <row r="112" spans="1:16" ht="15" customHeight="1">
      <c r="A112"/>
      <c r="C112" s="51"/>
      <c r="D112" s="24"/>
      <c r="E112" s="56"/>
      <c r="F112" s="56"/>
      <c r="G112" s="56"/>
      <c r="H112" s="56"/>
      <c r="I112" s="56"/>
      <c r="J112" s="56"/>
      <c r="K112" s="56"/>
      <c r="L112" s="56"/>
      <c r="M112" s="56"/>
      <c r="N112" s="56"/>
      <c r="O112" s="56"/>
      <c r="P112" s="56"/>
    </row>
    <row r="113" spans="1:16" ht="15" customHeight="1">
      <c r="A113"/>
      <c r="C113" s="51"/>
      <c r="D113" s="24"/>
      <c r="E113" s="56"/>
      <c r="F113" s="56"/>
      <c r="G113" s="56"/>
      <c r="H113" s="56"/>
      <c r="I113" s="56"/>
      <c r="J113" s="56"/>
      <c r="K113" s="56"/>
      <c r="L113" s="56"/>
      <c r="M113" s="56"/>
      <c r="N113" s="56"/>
      <c r="O113" s="56"/>
      <c r="P113" s="56"/>
    </row>
    <row r="114" spans="1:16" ht="15" customHeight="1">
      <c r="A114"/>
      <c r="C114" s="51"/>
      <c r="D114" s="24"/>
      <c r="E114" s="56"/>
      <c r="F114" s="56"/>
      <c r="G114" s="56"/>
      <c r="H114" s="56"/>
      <c r="I114" s="56"/>
      <c r="J114" s="56"/>
      <c r="K114" s="56"/>
      <c r="L114" s="56"/>
      <c r="M114" s="56"/>
      <c r="N114" s="56"/>
      <c r="O114" s="56"/>
      <c r="P114" s="56"/>
    </row>
    <row r="115" spans="1:16" ht="15" customHeight="1">
      <c r="A115"/>
      <c r="C115" s="51"/>
      <c r="D115" s="24"/>
      <c r="E115" s="56"/>
      <c r="F115" s="56"/>
      <c r="G115" s="56"/>
      <c r="H115" s="56"/>
      <c r="I115" s="56"/>
      <c r="J115" s="56"/>
      <c r="K115" s="56"/>
      <c r="L115" s="56"/>
      <c r="M115" s="56"/>
      <c r="N115" s="56"/>
      <c r="O115" s="56"/>
      <c r="P115" s="56"/>
    </row>
    <row r="116" spans="1:16" ht="15" customHeight="1">
      <c r="A116"/>
      <c r="C116" s="51"/>
      <c r="D116" s="24"/>
      <c r="E116" s="56"/>
      <c r="F116" s="56"/>
      <c r="G116" s="56"/>
      <c r="H116" s="56"/>
      <c r="I116" s="56"/>
      <c r="J116" s="56"/>
      <c r="K116" s="56"/>
      <c r="L116" s="56"/>
      <c r="M116" s="56"/>
      <c r="N116" s="56"/>
      <c r="O116" s="56"/>
      <c r="P116" s="56"/>
    </row>
    <row r="117" spans="1:16" ht="15" customHeight="1">
      <c r="A117"/>
      <c r="C117" s="51"/>
      <c r="D117" s="24"/>
      <c r="E117" s="56"/>
      <c r="F117" s="56"/>
      <c r="G117" s="56"/>
      <c r="H117" s="56"/>
      <c r="I117" s="56"/>
      <c r="J117" s="56"/>
      <c r="K117" s="56"/>
      <c r="L117" s="56"/>
      <c r="M117" s="56"/>
      <c r="N117" s="56"/>
      <c r="O117" s="56"/>
      <c r="P117" s="56"/>
    </row>
    <row r="118" spans="1:16" ht="15" customHeight="1">
      <c r="A118"/>
      <c r="B118" s="62"/>
      <c r="C118" s="50"/>
      <c r="D118" s="62"/>
      <c r="E118" s="50"/>
      <c r="F118" s="50"/>
      <c r="G118" s="50"/>
      <c r="H118" s="50"/>
      <c r="I118" s="50"/>
      <c r="J118" s="50"/>
      <c r="K118" s="50"/>
      <c r="L118" s="50"/>
      <c r="M118" s="50"/>
      <c r="N118" s="50"/>
      <c r="O118" s="50"/>
      <c r="P118" s="50"/>
    </row>
    <row r="119" spans="1:16" ht="14.25" customHeight="1">
      <c r="A119"/>
      <c r="C119" s="51"/>
      <c r="D119" s="24"/>
      <c r="E119" s="56"/>
      <c r="F119" s="56"/>
      <c r="G119" s="56"/>
      <c r="H119" s="56"/>
      <c r="I119" s="56"/>
      <c r="J119" s="56"/>
      <c r="K119" s="56"/>
      <c r="L119" s="56"/>
      <c r="M119" s="56"/>
      <c r="N119" s="56"/>
      <c r="O119" s="56"/>
      <c r="P119" s="56"/>
    </row>
    <row r="120" spans="1:16" ht="14.25" customHeight="1">
      <c r="A120"/>
      <c r="C120" s="51"/>
      <c r="D120" s="24"/>
      <c r="E120" s="56"/>
      <c r="F120" s="56"/>
      <c r="G120" s="56"/>
      <c r="H120" s="56"/>
      <c r="I120" s="56"/>
      <c r="J120" s="56"/>
      <c r="K120" s="56"/>
      <c r="L120" s="56"/>
      <c r="M120" s="56"/>
      <c r="N120" s="56"/>
      <c r="O120" s="56"/>
      <c r="P120" s="56"/>
    </row>
    <row r="121" spans="1:16" ht="15" customHeight="1">
      <c r="A121"/>
      <c r="B121" s="62"/>
      <c r="C121" s="50"/>
      <c r="D121" s="62"/>
      <c r="E121" s="50"/>
      <c r="F121" s="50"/>
      <c r="G121" s="50"/>
      <c r="H121" s="50"/>
      <c r="I121" s="50"/>
      <c r="J121" s="50"/>
      <c r="K121" s="50"/>
      <c r="L121" s="50"/>
      <c r="M121" s="50"/>
      <c r="N121" s="50"/>
      <c r="O121" s="50"/>
      <c r="P121" s="50"/>
    </row>
    <row r="122" spans="1:16" ht="14.25" customHeight="1">
      <c r="A122"/>
      <c r="B122"/>
      <c r="C122"/>
      <c r="D122"/>
      <c r="E122"/>
      <c r="F122"/>
      <c r="G122"/>
      <c r="H122"/>
      <c r="I122"/>
      <c r="J122"/>
      <c r="K122"/>
      <c r="L122"/>
      <c r="M122"/>
      <c r="N122"/>
      <c r="O122"/>
      <c r="P122"/>
    </row>
    <row r="123" spans="1:16" ht="14.25" customHeight="1">
      <c r="A123"/>
      <c r="B123"/>
      <c r="C123"/>
      <c r="D123"/>
      <c r="E123"/>
      <c r="F123"/>
      <c r="G123"/>
      <c r="H123"/>
      <c r="I123"/>
      <c r="J123"/>
      <c r="K123"/>
      <c r="L123"/>
      <c r="M123"/>
      <c r="N123"/>
      <c r="O123"/>
      <c r="P123"/>
    </row>
    <row r="124" spans="1:16" ht="14.25" customHeight="1">
      <c r="A124"/>
      <c r="B124"/>
      <c r="C124"/>
      <c r="D124"/>
      <c r="E124"/>
      <c r="F124"/>
      <c r="G124"/>
      <c r="H124"/>
      <c r="I124"/>
      <c r="J124"/>
      <c r="K124"/>
      <c r="L124"/>
      <c r="M124"/>
      <c r="N124"/>
      <c r="O124"/>
      <c r="P124"/>
    </row>
    <row r="125" spans="1:16" ht="14.25" customHeight="1">
      <c r="A125"/>
      <c r="C125"/>
      <c r="D125"/>
      <c r="E125"/>
      <c r="F125"/>
      <c r="G125"/>
      <c r="H125"/>
      <c r="I125"/>
      <c r="J125"/>
      <c r="K125"/>
      <c r="L125"/>
      <c r="M125"/>
      <c r="N125"/>
      <c r="O125"/>
      <c r="P125"/>
    </row>
    <row r="126" spans="1:16" ht="14.25" customHeight="1">
      <c r="A126"/>
      <c r="D126"/>
      <c r="E126"/>
      <c r="F126"/>
      <c r="G126"/>
      <c r="H126"/>
      <c r="I126"/>
      <c r="J126"/>
      <c r="K126"/>
      <c r="L126"/>
      <c r="M126"/>
      <c r="N126"/>
      <c r="O126"/>
      <c r="P126"/>
    </row>
    <row r="127" spans="1:16" ht="14.25" customHeight="1">
      <c r="A127"/>
      <c r="D127"/>
      <c r="E127"/>
      <c r="F127"/>
      <c r="G127"/>
      <c r="H127"/>
      <c r="I127"/>
      <c r="J127"/>
      <c r="K127"/>
      <c r="L127"/>
      <c r="M127"/>
      <c r="N127"/>
      <c r="O127"/>
      <c r="P127"/>
    </row>
    <row r="128" spans="1:16" ht="14.25" customHeight="1">
      <c r="A128"/>
      <c r="D128"/>
      <c r="E128"/>
      <c r="F128"/>
      <c r="G128"/>
      <c r="H128"/>
      <c r="I128"/>
      <c r="J128"/>
      <c r="K128"/>
      <c r="L128"/>
      <c r="M128"/>
      <c r="N128"/>
      <c r="O128"/>
      <c r="P128"/>
    </row>
    <row r="129" spans="1:16" ht="14.25" customHeight="1">
      <c r="A129"/>
      <c r="D129"/>
      <c r="E129"/>
      <c r="F129"/>
      <c r="G129"/>
      <c r="H129"/>
      <c r="I129"/>
      <c r="J129"/>
      <c r="K129"/>
      <c r="L129"/>
      <c r="M129"/>
      <c r="N129"/>
      <c r="O129"/>
      <c r="P129"/>
    </row>
    <row r="130" spans="1:16" ht="14.25" customHeight="1">
      <c r="A130"/>
      <c r="D130"/>
      <c r="E130"/>
      <c r="F130"/>
      <c r="G130"/>
      <c r="H130"/>
      <c r="I130"/>
      <c r="J130"/>
      <c r="K130"/>
      <c r="L130"/>
      <c r="M130"/>
      <c r="N130"/>
      <c r="O130"/>
      <c r="P130"/>
    </row>
  </sheetData>
  <mergeCells count="1">
    <mergeCell ref="B77:G77"/>
  </mergeCells>
  <pageMargins left="0.7" right="0.7" top="0.75" bottom="0.75" header="0.511811023622047" footer="0.511811023622047"/>
  <pageSetup paperSize="9" orientation="portrait" horizontalDpi="300" verticalDpi="30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7B562"/>
  </sheetPr>
  <dimension ref="A1:CH21"/>
  <sheetViews>
    <sheetView zoomScale="55" zoomScaleNormal="55" workbookViewId="0">
      <selection activeCell="F5" sqref="F5"/>
    </sheetView>
  </sheetViews>
  <sheetFormatPr defaultColWidth="11.25" defaultRowHeight="15.75"/>
  <cols>
    <col min="1" max="1" width="52.375" style="68" customWidth="1"/>
    <col min="2" max="2" width="16.25" style="68" customWidth="1"/>
    <col min="3" max="3" width="19.75" style="69" customWidth="1"/>
    <col min="4" max="5" width="4.875" style="70" customWidth="1"/>
    <col min="6" max="7" width="12.625" style="68" customWidth="1"/>
    <col min="8" max="13" width="11.25" style="68"/>
    <col min="14" max="14" width="15.875" style="68" customWidth="1"/>
    <col min="15" max="15" width="13.5" style="68" customWidth="1"/>
    <col min="16" max="16" width="15.25" style="68" customWidth="1"/>
    <col min="17" max="17" width="14.5" style="68" customWidth="1"/>
    <col min="18" max="18" width="12.25" style="68" customWidth="1"/>
    <col min="19" max="19" width="14.375" style="68" customWidth="1"/>
    <col min="20" max="26" width="11.25" style="68"/>
    <col min="27" max="27" width="14.875" style="68" customWidth="1"/>
    <col min="28" max="28" width="13.75" style="68" customWidth="1"/>
    <col min="29" max="29" width="15.25" style="68" customWidth="1"/>
    <col min="30" max="30" width="14.5" style="68" customWidth="1"/>
    <col min="31" max="31" width="12.5" style="68" customWidth="1"/>
    <col min="32" max="32" width="13.125" style="70" customWidth="1"/>
    <col min="33" max="33" width="14.75" style="70" customWidth="1"/>
    <col min="34" max="34" width="17.25" style="70" customWidth="1"/>
    <col min="35" max="35" width="17.75" style="70" customWidth="1"/>
    <col min="36" max="36" width="17.25" style="70" customWidth="1"/>
    <col min="37" max="37" width="17.875" style="70" customWidth="1"/>
    <col min="38" max="38" width="17.5" style="70" customWidth="1"/>
    <col min="39" max="39" width="18" style="70" customWidth="1"/>
    <col min="40" max="40" width="17.75" style="70" customWidth="1"/>
    <col min="41" max="41" width="17.875" style="70" customWidth="1"/>
    <col min="42" max="42" width="17.375" style="70" customWidth="1"/>
    <col min="43" max="43" width="16.875" style="70" customWidth="1"/>
    <col min="44" max="44" width="12.625" style="70" customWidth="1"/>
    <col min="45" max="45" width="16.25" style="70" customWidth="1"/>
    <col min="46" max="46" width="5.75" style="68" customWidth="1"/>
    <col min="47" max="47" width="21.25" style="68" customWidth="1"/>
    <col min="48" max="48" width="19.25" style="68" customWidth="1"/>
    <col min="49" max="49" width="19.375" style="68" customWidth="1"/>
    <col min="50" max="50" width="19.75" style="68" customWidth="1"/>
    <col min="51" max="51" width="19.375" style="68" customWidth="1"/>
    <col min="52" max="52" width="19.5" style="68" customWidth="1"/>
    <col min="53" max="53" width="20.125" style="68" customWidth="1"/>
    <col min="54" max="55" width="20.25" style="68" customWidth="1"/>
    <col min="56" max="56" width="20.125" style="68" customWidth="1"/>
    <col min="57" max="57" width="19.25" style="68" customWidth="1"/>
    <col min="58" max="58" width="18.875" style="68" customWidth="1"/>
    <col min="59" max="59" width="19.375" style="68" customWidth="1"/>
    <col min="60" max="60" width="20.75" style="68" customWidth="1"/>
    <col min="61" max="61" width="22.5" style="68" customWidth="1"/>
    <col min="62" max="62" width="20.375" style="68" customWidth="1"/>
    <col min="63" max="63" width="19.75" style="68" customWidth="1"/>
    <col min="64" max="64" width="19.25" style="68" customWidth="1"/>
    <col min="65" max="65" width="19.75" style="68" customWidth="1"/>
    <col min="66" max="66" width="19.125" style="68" customWidth="1"/>
    <col min="67" max="68" width="19.75" style="68" customWidth="1"/>
    <col min="69" max="69" width="19.5" style="68" customWidth="1"/>
    <col min="70" max="70" width="18.375" style="68" customWidth="1"/>
    <col min="71" max="71" width="19.125" style="68" customWidth="1"/>
    <col min="72" max="72" width="18.75" style="68" customWidth="1"/>
    <col min="73" max="73" width="21.375" style="68" customWidth="1"/>
    <col min="74" max="74" width="18.75" style="68" customWidth="1"/>
    <col min="75" max="75" width="18.5" style="68" customWidth="1"/>
    <col min="76" max="76" width="18.375" style="68" customWidth="1"/>
    <col min="77" max="78" width="18.5" style="68" customWidth="1"/>
    <col min="79" max="79" width="18.375" style="68" customWidth="1"/>
    <col min="80" max="80" width="19" style="68" customWidth="1"/>
    <col min="81" max="81" width="18.5" style="68" customWidth="1"/>
    <col min="82" max="83" width="19" style="68" customWidth="1"/>
    <col min="84" max="84" width="19.375" style="68" customWidth="1"/>
    <col min="85" max="85" width="18.625" style="68" customWidth="1"/>
    <col min="86" max="86" width="21.125" style="68" customWidth="1"/>
    <col min="87" max="16384" width="11.25" style="68"/>
  </cols>
  <sheetData>
    <row r="1" spans="1:86" ht="34.5" customHeight="1">
      <c r="A1" s="27" t="s">
        <v>113</v>
      </c>
      <c r="B1" s="27"/>
      <c r="C1" s="24"/>
      <c r="D1" s="23"/>
      <c r="E1" s="23"/>
    </row>
    <row r="2" spans="1:86" ht="15.75" customHeight="1">
      <c r="A2" s="26" t="s">
        <v>114</v>
      </c>
    </row>
    <row r="3" spans="1:86" ht="26.25" customHeight="1">
      <c r="A3" s="71" t="s">
        <v>115</v>
      </c>
      <c r="B3" s="71"/>
      <c r="C3" s="72" t="s">
        <v>116</v>
      </c>
      <c r="F3" s="73">
        <f>YEAR('Investment Plan'!$E$6)</f>
        <v>2024</v>
      </c>
      <c r="G3" s="74" t="s">
        <v>117</v>
      </c>
      <c r="I3" s="75"/>
      <c r="J3" s="75"/>
      <c r="K3" s="75"/>
      <c r="L3" s="75"/>
      <c r="M3" s="75"/>
      <c r="N3" s="75"/>
      <c r="O3" s="76"/>
      <c r="P3" s="75"/>
      <c r="Q3" s="75"/>
      <c r="R3" s="75"/>
      <c r="S3" s="77">
        <f>YEAR('Investment Plan'!$E$6)+1</f>
        <v>2025</v>
      </c>
      <c r="T3" s="74" t="s">
        <v>117</v>
      </c>
      <c r="U3" s="74"/>
      <c r="V3" s="75"/>
      <c r="W3" s="75"/>
      <c r="X3" s="75"/>
      <c r="Y3" s="75"/>
      <c r="Z3" s="75"/>
      <c r="AA3" s="75"/>
      <c r="AB3" s="76"/>
      <c r="AC3" s="75"/>
      <c r="AD3" s="75"/>
      <c r="AE3" s="75"/>
      <c r="AF3" s="77">
        <f>YEAR('Investment Plan'!$E$6)+2</f>
        <v>2026</v>
      </c>
      <c r="AG3" s="74" t="s">
        <v>117</v>
      </c>
      <c r="AH3" s="74"/>
      <c r="AI3" s="75"/>
      <c r="AJ3" s="75"/>
      <c r="AK3" s="75"/>
      <c r="AL3" s="75"/>
      <c r="AM3" s="75"/>
      <c r="AN3" s="75"/>
      <c r="AO3" s="76"/>
      <c r="AP3" s="75"/>
      <c r="AQ3" s="75"/>
      <c r="AR3" s="75"/>
      <c r="AS3" s="75"/>
      <c r="AV3" s="73">
        <f>YEAR('Investment Plan'!$E$6)</f>
        <v>2024</v>
      </c>
      <c r="AW3" s="70"/>
      <c r="AX3" s="78" t="s">
        <v>118</v>
      </c>
      <c r="AY3" s="75"/>
      <c r="AZ3" s="75"/>
      <c r="BA3" s="75"/>
      <c r="BB3" s="75"/>
      <c r="BC3" s="75"/>
      <c r="BD3" s="75"/>
      <c r="BE3" s="76"/>
      <c r="BF3" s="75"/>
      <c r="BG3" s="75"/>
      <c r="BH3" s="75"/>
      <c r="BI3" s="77">
        <f>YEAR('Investment Plan'!$E$6)+1</f>
        <v>2025</v>
      </c>
      <c r="BK3" s="78" t="s">
        <v>118</v>
      </c>
      <c r="BL3" s="75"/>
      <c r="BM3" s="75"/>
      <c r="BN3" s="75"/>
      <c r="BO3" s="75"/>
      <c r="BP3" s="75"/>
      <c r="BQ3" s="75"/>
      <c r="BR3" s="76"/>
      <c r="BS3" s="75"/>
      <c r="BT3" s="75"/>
      <c r="BU3" s="75"/>
      <c r="BV3" s="77">
        <f>YEAR('Investment Plan'!$E$6)+2</f>
        <v>2026</v>
      </c>
      <c r="BX3" s="78" t="s">
        <v>118</v>
      </c>
      <c r="BY3" s="75"/>
      <c r="BZ3" s="75"/>
      <c r="CA3" s="75"/>
      <c r="CB3" s="75"/>
      <c r="CC3" s="75"/>
      <c r="CD3" s="75"/>
      <c r="CE3" s="76"/>
      <c r="CF3" s="75"/>
      <c r="CG3" s="75"/>
      <c r="CH3" s="75"/>
    </row>
    <row r="4" spans="1:86" ht="40.5" customHeight="1">
      <c r="A4" s="79" t="s">
        <v>119</v>
      </c>
      <c r="B4" s="79" t="s">
        <v>120</v>
      </c>
      <c r="C4" s="80" t="s">
        <v>121</v>
      </c>
      <c r="F4" s="81" t="s">
        <v>122</v>
      </c>
      <c r="G4" s="82" t="s">
        <v>123</v>
      </c>
      <c r="H4" s="81" t="s">
        <v>124</v>
      </c>
      <c r="I4" s="82" t="s">
        <v>125</v>
      </c>
      <c r="J4" s="81" t="s">
        <v>126</v>
      </c>
      <c r="K4" s="82" t="s">
        <v>127</v>
      </c>
      <c r="L4" s="81" t="s">
        <v>128</v>
      </c>
      <c r="M4" s="82" t="s">
        <v>129</v>
      </c>
      <c r="N4" s="81" t="s">
        <v>130</v>
      </c>
      <c r="O4" s="82" t="s">
        <v>131</v>
      </c>
      <c r="P4" s="81" t="s">
        <v>132</v>
      </c>
      <c r="Q4" s="82" t="s">
        <v>133</v>
      </c>
      <c r="R4" s="81" t="s">
        <v>77</v>
      </c>
      <c r="S4" s="81" t="s">
        <v>122</v>
      </c>
      <c r="T4" s="82" t="s">
        <v>123</v>
      </c>
      <c r="U4" s="81" t="s">
        <v>124</v>
      </c>
      <c r="V4" s="82" t="s">
        <v>125</v>
      </c>
      <c r="W4" s="81" t="s">
        <v>126</v>
      </c>
      <c r="X4" s="82" t="s">
        <v>127</v>
      </c>
      <c r="Y4" s="81" t="s">
        <v>128</v>
      </c>
      <c r="Z4" s="82" t="s">
        <v>129</v>
      </c>
      <c r="AA4" s="81" t="s">
        <v>130</v>
      </c>
      <c r="AB4" s="82" t="s">
        <v>131</v>
      </c>
      <c r="AC4" s="81" t="s">
        <v>132</v>
      </c>
      <c r="AD4" s="82" t="s">
        <v>133</v>
      </c>
      <c r="AE4" s="82" t="s">
        <v>77</v>
      </c>
      <c r="AF4" s="81" t="s">
        <v>122</v>
      </c>
      <c r="AG4" s="82" t="s">
        <v>123</v>
      </c>
      <c r="AH4" s="81" t="s">
        <v>124</v>
      </c>
      <c r="AI4" s="82" t="s">
        <v>125</v>
      </c>
      <c r="AJ4" s="81" t="s">
        <v>126</v>
      </c>
      <c r="AK4" s="82" t="s">
        <v>127</v>
      </c>
      <c r="AL4" s="81" t="s">
        <v>128</v>
      </c>
      <c r="AM4" s="82" t="s">
        <v>129</v>
      </c>
      <c r="AN4" s="81" t="s">
        <v>130</v>
      </c>
      <c r="AO4" s="82" t="s">
        <v>131</v>
      </c>
      <c r="AP4" s="81" t="s">
        <v>132</v>
      </c>
      <c r="AQ4" s="82" t="s">
        <v>133</v>
      </c>
      <c r="AR4" s="82" t="s">
        <v>77</v>
      </c>
      <c r="AS4" s="83" t="s">
        <v>134</v>
      </c>
      <c r="AV4" s="81" t="s">
        <v>122</v>
      </c>
      <c r="AW4" s="82" t="s">
        <v>123</v>
      </c>
      <c r="AX4" s="81" t="s">
        <v>124</v>
      </c>
      <c r="AY4" s="82" t="s">
        <v>125</v>
      </c>
      <c r="AZ4" s="81" t="s">
        <v>126</v>
      </c>
      <c r="BA4" s="82" t="s">
        <v>127</v>
      </c>
      <c r="BB4" s="81" t="s">
        <v>128</v>
      </c>
      <c r="BC4" s="82" t="s">
        <v>129</v>
      </c>
      <c r="BD4" s="81" t="s">
        <v>130</v>
      </c>
      <c r="BE4" s="82" t="s">
        <v>131</v>
      </c>
      <c r="BF4" s="81" t="s">
        <v>132</v>
      </c>
      <c r="BG4" s="82" t="s">
        <v>133</v>
      </c>
      <c r="BH4" s="81" t="s">
        <v>77</v>
      </c>
      <c r="BI4" s="81" t="s">
        <v>122</v>
      </c>
      <c r="BJ4" s="82" t="s">
        <v>123</v>
      </c>
      <c r="BK4" s="81" t="s">
        <v>124</v>
      </c>
      <c r="BL4" s="82" t="s">
        <v>125</v>
      </c>
      <c r="BM4" s="81" t="s">
        <v>126</v>
      </c>
      <c r="BN4" s="82" t="s">
        <v>127</v>
      </c>
      <c r="BO4" s="81" t="s">
        <v>128</v>
      </c>
      <c r="BP4" s="82" t="s">
        <v>129</v>
      </c>
      <c r="BQ4" s="81" t="s">
        <v>130</v>
      </c>
      <c r="BR4" s="82" t="s">
        <v>131</v>
      </c>
      <c r="BS4" s="81" t="s">
        <v>132</v>
      </c>
      <c r="BT4" s="82" t="s">
        <v>133</v>
      </c>
      <c r="BU4" s="82" t="s">
        <v>77</v>
      </c>
      <c r="BV4" s="81" t="s">
        <v>122</v>
      </c>
      <c r="BW4" s="82" t="s">
        <v>123</v>
      </c>
      <c r="BX4" s="81" t="s">
        <v>124</v>
      </c>
      <c r="BY4" s="82" t="s">
        <v>125</v>
      </c>
      <c r="BZ4" s="81" t="s">
        <v>126</v>
      </c>
      <c r="CA4" s="82" t="s">
        <v>127</v>
      </c>
      <c r="CB4" s="81" t="s">
        <v>128</v>
      </c>
      <c r="CC4" s="82" t="s">
        <v>129</v>
      </c>
      <c r="CD4" s="81" t="s">
        <v>130</v>
      </c>
      <c r="CE4" s="82" t="s">
        <v>131</v>
      </c>
      <c r="CF4" s="81" t="s">
        <v>132</v>
      </c>
      <c r="CG4" s="82" t="s">
        <v>133</v>
      </c>
      <c r="CH4" s="82" t="s">
        <v>77</v>
      </c>
    </row>
    <row r="5" spans="1:86" ht="20.25" customHeight="1">
      <c r="A5" s="84" t="s">
        <v>135</v>
      </c>
      <c r="B5" s="84"/>
      <c r="C5" s="85">
        <v>1000</v>
      </c>
      <c r="F5" s="86">
        <v>0</v>
      </c>
      <c r="G5" s="86">
        <v>0</v>
      </c>
      <c r="H5" s="86">
        <v>0</v>
      </c>
      <c r="I5" s="86">
        <v>0</v>
      </c>
      <c r="J5" s="86">
        <v>0</v>
      </c>
      <c r="K5" s="86">
        <v>0</v>
      </c>
      <c r="L5" s="86">
        <v>0</v>
      </c>
      <c r="M5" s="86">
        <v>0</v>
      </c>
      <c r="N5" s="86">
        <v>0</v>
      </c>
      <c r="O5" s="86">
        <v>0</v>
      </c>
      <c r="P5" s="86">
        <v>0</v>
      </c>
      <c r="Q5" s="86">
        <v>0</v>
      </c>
      <c r="R5" s="87">
        <f>SUM(F5:Q5)</f>
        <v>0</v>
      </c>
      <c r="S5" s="86">
        <v>2</v>
      </c>
      <c r="T5" s="86">
        <v>2</v>
      </c>
      <c r="U5" s="86"/>
      <c r="V5" s="86"/>
      <c r="W5" s="86"/>
      <c r="X5" s="86"/>
      <c r="Y5" s="86"/>
      <c r="Z5" s="86"/>
      <c r="AA5" s="86"/>
      <c r="AB5" s="86"/>
      <c r="AC5" s="86"/>
      <c r="AD5" s="86"/>
      <c r="AE5" s="87">
        <f>SUM(S5:AD5)</f>
        <v>4</v>
      </c>
      <c r="AF5" s="86"/>
      <c r="AG5" s="86"/>
      <c r="AH5" s="86"/>
      <c r="AI5" s="86"/>
      <c r="AJ5" s="86"/>
      <c r="AK5" s="86"/>
      <c r="AL5" s="86"/>
      <c r="AM5" s="86"/>
      <c r="AN5" s="86"/>
      <c r="AO5" s="86"/>
      <c r="AP5" s="86"/>
      <c r="AQ5" s="86"/>
      <c r="AR5" s="87">
        <f>SUM(AF5:AQ5)</f>
        <v>0</v>
      </c>
      <c r="AS5" s="87">
        <f>SUM(R5,AE5,AR5)</f>
        <v>4</v>
      </c>
      <c r="AV5" s="88">
        <f t="shared" ref="AV5:BE9" si="0">F5*$C5</f>
        <v>0</v>
      </c>
      <c r="AW5" s="88">
        <f t="shared" si="0"/>
        <v>0</v>
      </c>
      <c r="AX5" s="88">
        <f t="shared" si="0"/>
        <v>0</v>
      </c>
      <c r="AY5" s="88">
        <f t="shared" si="0"/>
        <v>0</v>
      </c>
      <c r="AZ5" s="88">
        <f t="shared" si="0"/>
        <v>0</v>
      </c>
      <c r="BA5" s="88">
        <f t="shared" si="0"/>
        <v>0</v>
      </c>
      <c r="BB5" s="88">
        <f t="shared" si="0"/>
        <v>0</v>
      </c>
      <c r="BC5" s="88">
        <f t="shared" si="0"/>
        <v>0</v>
      </c>
      <c r="BD5" s="88">
        <f t="shared" si="0"/>
        <v>0</v>
      </c>
      <c r="BE5" s="88">
        <f t="shared" si="0"/>
        <v>0</v>
      </c>
      <c r="BF5" s="88">
        <f t="shared" ref="BF5:BO9" si="1">P5*$C5</f>
        <v>0</v>
      </c>
      <c r="BG5" s="88">
        <f t="shared" si="1"/>
        <v>0</v>
      </c>
      <c r="BH5" s="88">
        <f t="shared" si="1"/>
        <v>0</v>
      </c>
      <c r="BI5" s="88">
        <f t="shared" si="1"/>
        <v>2000</v>
      </c>
      <c r="BJ5" s="88">
        <f t="shared" si="1"/>
        <v>2000</v>
      </c>
      <c r="BK5" s="88">
        <f t="shared" si="1"/>
        <v>0</v>
      </c>
      <c r="BL5" s="88">
        <f t="shared" si="1"/>
        <v>0</v>
      </c>
      <c r="BM5" s="88">
        <f t="shared" si="1"/>
        <v>0</v>
      </c>
      <c r="BN5" s="88">
        <f t="shared" si="1"/>
        <v>0</v>
      </c>
      <c r="BO5" s="88">
        <f t="shared" si="1"/>
        <v>0</v>
      </c>
      <c r="BP5" s="88">
        <f t="shared" ref="BP5:BY9" si="2">Z5*$C5</f>
        <v>0</v>
      </c>
      <c r="BQ5" s="88">
        <f t="shared" si="2"/>
        <v>0</v>
      </c>
      <c r="BR5" s="88">
        <f t="shared" si="2"/>
        <v>0</v>
      </c>
      <c r="BS5" s="88">
        <f t="shared" si="2"/>
        <v>0</v>
      </c>
      <c r="BT5" s="88">
        <f t="shared" si="2"/>
        <v>0</v>
      </c>
      <c r="BU5" s="88">
        <f t="shared" si="2"/>
        <v>4000</v>
      </c>
      <c r="BV5" s="88">
        <f t="shared" si="2"/>
        <v>0</v>
      </c>
      <c r="BW5" s="88">
        <f t="shared" si="2"/>
        <v>0</v>
      </c>
      <c r="BX5" s="88">
        <f t="shared" si="2"/>
        <v>0</v>
      </c>
      <c r="BY5" s="88">
        <f t="shared" si="2"/>
        <v>0</v>
      </c>
      <c r="BZ5" s="88">
        <f t="shared" ref="BZ5:CI9" si="3">AJ5*$C5</f>
        <v>0</v>
      </c>
      <c r="CA5" s="88">
        <f t="shared" si="3"/>
        <v>0</v>
      </c>
      <c r="CB5" s="88">
        <f t="shared" si="3"/>
        <v>0</v>
      </c>
      <c r="CC5" s="88">
        <f t="shared" si="3"/>
        <v>0</v>
      </c>
      <c r="CD5" s="88">
        <f t="shared" si="3"/>
        <v>0</v>
      </c>
      <c r="CE5" s="88">
        <f t="shared" si="3"/>
        <v>0</v>
      </c>
      <c r="CF5" s="88">
        <f t="shared" si="3"/>
        <v>0</v>
      </c>
      <c r="CG5" s="88">
        <f t="shared" si="3"/>
        <v>0</v>
      </c>
      <c r="CH5" s="88">
        <f t="shared" si="3"/>
        <v>0</v>
      </c>
    </row>
    <row r="6" spans="1:86" ht="20.25" customHeight="1">
      <c r="A6" s="89" t="s">
        <v>136</v>
      </c>
      <c r="B6" s="89"/>
      <c r="C6" s="90">
        <v>1500</v>
      </c>
      <c r="F6" s="86"/>
      <c r="G6" s="86"/>
      <c r="H6" s="86"/>
      <c r="I6" s="86"/>
      <c r="J6" s="86"/>
      <c r="K6" s="86"/>
      <c r="L6" s="86"/>
      <c r="M6" s="86"/>
      <c r="N6" s="86"/>
      <c r="O6" s="86"/>
      <c r="P6" s="86"/>
      <c r="Q6" s="86"/>
      <c r="R6" s="87">
        <f>SUM(F6:Q6)</f>
        <v>0</v>
      </c>
      <c r="S6" s="86"/>
      <c r="T6" s="86"/>
      <c r="U6" s="86"/>
      <c r="V6" s="86"/>
      <c r="W6" s="86"/>
      <c r="X6" s="86"/>
      <c r="Y6" s="86"/>
      <c r="Z6" s="86"/>
      <c r="AA6" s="86"/>
      <c r="AB6" s="86"/>
      <c r="AC6" s="86"/>
      <c r="AD6" s="86"/>
      <c r="AE6" s="87">
        <f>SUM(S6:AD6)</f>
        <v>0</v>
      </c>
      <c r="AF6" s="86"/>
      <c r="AG6" s="86"/>
      <c r="AH6" s="86"/>
      <c r="AI6" s="86"/>
      <c r="AJ6" s="86"/>
      <c r="AK6" s="86"/>
      <c r="AL6" s="86"/>
      <c r="AM6" s="86"/>
      <c r="AN6" s="86"/>
      <c r="AO6" s="86"/>
      <c r="AP6" s="86"/>
      <c r="AQ6" s="86"/>
      <c r="AR6" s="87">
        <f>SUM(AF6:AQ6)</f>
        <v>0</v>
      </c>
      <c r="AS6" s="87">
        <f>SUM(R6,AE6,AR6)</f>
        <v>0</v>
      </c>
      <c r="AV6" s="88">
        <f t="shared" si="0"/>
        <v>0</v>
      </c>
      <c r="AW6" s="88">
        <f t="shared" si="0"/>
        <v>0</v>
      </c>
      <c r="AX6" s="88">
        <f t="shared" si="0"/>
        <v>0</v>
      </c>
      <c r="AY6" s="88">
        <f t="shared" si="0"/>
        <v>0</v>
      </c>
      <c r="AZ6" s="88">
        <f t="shared" si="0"/>
        <v>0</v>
      </c>
      <c r="BA6" s="88">
        <f t="shared" si="0"/>
        <v>0</v>
      </c>
      <c r="BB6" s="88">
        <f t="shared" si="0"/>
        <v>0</v>
      </c>
      <c r="BC6" s="88">
        <f t="shared" si="0"/>
        <v>0</v>
      </c>
      <c r="BD6" s="88">
        <f t="shared" si="0"/>
        <v>0</v>
      </c>
      <c r="BE6" s="88">
        <f t="shared" si="0"/>
        <v>0</v>
      </c>
      <c r="BF6" s="88">
        <f t="shared" si="1"/>
        <v>0</v>
      </c>
      <c r="BG6" s="88">
        <f t="shared" si="1"/>
        <v>0</v>
      </c>
      <c r="BH6" s="88">
        <f t="shared" si="1"/>
        <v>0</v>
      </c>
      <c r="BI6" s="88">
        <f t="shared" si="1"/>
        <v>0</v>
      </c>
      <c r="BJ6" s="88">
        <f t="shared" si="1"/>
        <v>0</v>
      </c>
      <c r="BK6" s="88">
        <f t="shared" si="1"/>
        <v>0</v>
      </c>
      <c r="BL6" s="88">
        <f t="shared" si="1"/>
        <v>0</v>
      </c>
      <c r="BM6" s="88">
        <f t="shared" si="1"/>
        <v>0</v>
      </c>
      <c r="BN6" s="88">
        <f t="shared" si="1"/>
        <v>0</v>
      </c>
      <c r="BO6" s="88">
        <f t="shared" si="1"/>
        <v>0</v>
      </c>
      <c r="BP6" s="88">
        <f t="shared" si="2"/>
        <v>0</v>
      </c>
      <c r="BQ6" s="88">
        <f t="shared" si="2"/>
        <v>0</v>
      </c>
      <c r="BR6" s="88">
        <f t="shared" si="2"/>
        <v>0</v>
      </c>
      <c r="BS6" s="88">
        <f t="shared" si="2"/>
        <v>0</v>
      </c>
      <c r="BT6" s="88">
        <f t="shared" si="2"/>
        <v>0</v>
      </c>
      <c r="BU6" s="88">
        <f t="shared" si="2"/>
        <v>0</v>
      </c>
      <c r="BV6" s="88">
        <f t="shared" si="2"/>
        <v>0</v>
      </c>
      <c r="BW6" s="88">
        <f t="shared" si="2"/>
        <v>0</v>
      </c>
      <c r="BX6" s="88">
        <f t="shared" si="2"/>
        <v>0</v>
      </c>
      <c r="BY6" s="88">
        <f t="shared" si="2"/>
        <v>0</v>
      </c>
      <c r="BZ6" s="88">
        <f t="shared" si="3"/>
        <v>0</v>
      </c>
      <c r="CA6" s="88">
        <f t="shared" si="3"/>
        <v>0</v>
      </c>
      <c r="CB6" s="88">
        <f t="shared" si="3"/>
        <v>0</v>
      </c>
      <c r="CC6" s="88">
        <f t="shared" si="3"/>
        <v>0</v>
      </c>
      <c r="CD6" s="88">
        <f t="shared" si="3"/>
        <v>0</v>
      </c>
      <c r="CE6" s="88">
        <f t="shared" si="3"/>
        <v>0</v>
      </c>
      <c r="CF6" s="88">
        <f t="shared" si="3"/>
        <v>0</v>
      </c>
      <c r="CG6" s="88">
        <f t="shared" si="3"/>
        <v>0</v>
      </c>
      <c r="CH6" s="88">
        <f t="shared" si="3"/>
        <v>0</v>
      </c>
    </row>
    <row r="7" spans="1:86" ht="20.25" customHeight="1">
      <c r="A7" s="84" t="s">
        <v>137</v>
      </c>
      <c r="B7" s="84"/>
      <c r="C7" s="85">
        <v>2000</v>
      </c>
      <c r="F7" s="86"/>
      <c r="G7" s="86"/>
      <c r="H7" s="86"/>
      <c r="I7" s="86"/>
      <c r="J7" s="86"/>
      <c r="K7" s="86"/>
      <c r="L7" s="86"/>
      <c r="M7" s="86"/>
      <c r="N7" s="86"/>
      <c r="O7" s="86"/>
      <c r="P7" s="86"/>
      <c r="Q7" s="86"/>
      <c r="R7" s="87">
        <f>SUM(F7:Q7)</f>
        <v>0</v>
      </c>
      <c r="S7" s="86"/>
      <c r="T7" s="86"/>
      <c r="U7" s="86"/>
      <c r="V7" s="86"/>
      <c r="W7" s="86"/>
      <c r="X7" s="86"/>
      <c r="Y7" s="86"/>
      <c r="Z7" s="86"/>
      <c r="AA7" s="86"/>
      <c r="AB7" s="86"/>
      <c r="AC7" s="86"/>
      <c r="AD7" s="86"/>
      <c r="AE7" s="87">
        <f>SUM(S7:AD7)</f>
        <v>0</v>
      </c>
      <c r="AF7" s="86"/>
      <c r="AG7" s="86"/>
      <c r="AH7" s="86"/>
      <c r="AI7" s="86"/>
      <c r="AJ7" s="86"/>
      <c r="AK7" s="86"/>
      <c r="AL7" s="86"/>
      <c r="AM7" s="86"/>
      <c r="AN7" s="86"/>
      <c r="AO7" s="86"/>
      <c r="AP7" s="86"/>
      <c r="AQ7" s="86"/>
      <c r="AR7" s="87">
        <f>SUM(AF7:AQ7)</f>
        <v>0</v>
      </c>
      <c r="AS7" s="87">
        <f>SUM(R7,AE7,AR7)</f>
        <v>0</v>
      </c>
      <c r="AV7" s="88">
        <f t="shared" si="0"/>
        <v>0</v>
      </c>
      <c r="AW7" s="88">
        <f t="shared" si="0"/>
        <v>0</v>
      </c>
      <c r="AX7" s="88">
        <f t="shared" si="0"/>
        <v>0</v>
      </c>
      <c r="AY7" s="88">
        <f t="shared" si="0"/>
        <v>0</v>
      </c>
      <c r="AZ7" s="88">
        <f t="shared" si="0"/>
        <v>0</v>
      </c>
      <c r="BA7" s="88">
        <f t="shared" si="0"/>
        <v>0</v>
      </c>
      <c r="BB7" s="88">
        <f t="shared" si="0"/>
        <v>0</v>
      </c>
      <c r="BC7" s="88">
        <f t="shared" si="0"/>
        <v>0</v>
      </c>
      <c r="BD7" s="88">
        <f t="shared" si="0"/>
        <v>0</v>
      </c>
      <c r="BE7" s="88">
        <f t="shared" si="0"/>
        <v>0</v>
      </c>
      <c r="BF7" s="88">
        <f t="shared" si="1"/>
        <v>0</v>
      </c>
      <c r="BG7" s="88">
        <f t="shared" si="1"/>
        <v>0</v>
      </c>
      <c r="BH7" s="88">
        <f t="shared" si="1"/>
        <v>0</v>
      </c>
      <c r="BI7" s="88">
        <f t="shared" si="1"/>
        <v>0</v>
      </c>
      <c r="BJ7" s="88">
        <f t="shared" si="1"/>
        <v>0</v>
      </c>
      <c r="BK7" s="88">
        <f t="shared" si="1"/>
        <v>0</v>
      </c>
      <c r="BL7" s="88">
        <f t="shared" si="1"/>
        <v>0</v>
      </c>
      <c r="BM7" s="88">
        <f t="shared" si="1"/>
        <v>0</v>
      </c>
      <c r="BN7" s="88">
        <f t="shared" si="1"/>
        <v>0</v>
      </c>
      <c r="BO7" s="88">
        <f t="shared" si="1"/>
        <v>0</v>
      </c>
      <c r="BP7" s="88">
        <f t="shared" si="2"/>
        <v>0</v>
      </c>
      <c r="BQ7" s="88">
        <f t="shared" si="2"/>
        <v>0</v>
      </c>
      <c r="BR7" s="88">
        <f t="shared" si="2"/>
        <v>0</v>
      </c>
      <c r="BS7" s="88">
        <f t="shared" si="2"/>
        <v>0</v>
      </c>
      <c r="BT7" s="88">
        <f t="shared" si="2"/>
        <v>0</v>
      </c>
      <c r="BU7" s="88">
        <f t="shared" si="2"/>
        <v>0</v>
      </c>
      <c r="BV7" s="88">
        <f t="shared" si="2"/>
        <v>0</v>
      </c>
      <c r="BW7" s="88">
        <f t="shared" si="2"/>
        <v>0</v>
      </c>
      <c r="BX7" s="88">
        <f t="shared" si="2"/>
        <v>0</v>
      </c>
      <c r="BY7" s="88">
        <f t="shared" si="2"/>
        <v>0</v>
      </c>
      <c r="BZ7" s="88">
        <f t="shared" si="3"/>
        <v>0</v>
      </c>
      <c r="CA7" s="88">
        <f t="shared" si="3"/>
        <v>0</v>
      </c>
      <c r="CB7" s="88">
        <f t="shared" si="3"/>
        <v>0</v>
      </c>
      <c r="CC7" s="88">
        <f t="shared" si="3"/>
        <v>0</v>
      </c>
      <c r="CD7" s="88">
        <f t="shared" si="3"/>
        <v>0</v>
      </c>
      <c r="CE7" s="88">
        <f t="shared" si="3"/>
        <v>0</v>
      </c>
      <c r="CF7" s="88">
        <f t="shared" si="3"/>
        <v>0</v>
      </c>
      <c r="CG7" s="88">
        <f t="shared" si="3"/>
        <v>0</v>
      </c>
      <c r="CH7" s="88">
        <f t="shared" si="3"/>
        <v>0</v>
      </c>
    </row>
    <row r="8" spans="1:86" ht="20.25" customHeight="1">
      <c r="A8" s="89"/>
      <c r="B8" s="89"/>
      <c r="C8" s="90"/>
      <c r="F8" s="86"/>
      <c r="G8" s="86"/>
      <c r="H8" s="86"/>
      <c r="I8" s="86"/>
      <c r="J8" s="86"/>
      <c r="K8" s="86"/>
      <c r="L8" s="86"/>
      <c r="M8" s="86"/>
      <c r="N8" s="86"/>
      <c r="O8" s="86"/>
      <c r="P8" s="86"/>
      <c r="Q8" s="86"/>
      <c r="R8" s="87">
        <f>SUM(F8:Q8)</f>
        <v>0</v>
      </c>
      <c r="S8" s="86"/>
      <c r="T8" s="86"/>
      <c r="U8" s="86"/>
      <c r="V8" s="86"/>
      <c r="W8" s="86"/>
      <c r="X8" s="86"/>
      <c r="Y8" s="86"/>
      <c r="Z8" s="86"/>
      <c r="AA8" s="86"/>
      <c r="AB8" s="86"/>
      <c r="AC8" s="86"/>
      <c r="AD8" s="86"/>
      <c r="AE8" s="87">
        <f>SUM(S8:AD8)</f>
        <v>0</v>
      </c>
      <c r="AF8" s="86"/>
      <c r="AG8" s="86"/>
      <c r="AH8" s="86"/>
      <c r="AI8" s="86"/>
      <c r="AJ8" s="86"/>
      <c r="AK8" s="86"/>
      <c r="AL8" s="86"/>
      <c r="AM8" s="86"/>
      <c r="AN8" s="86"/>
      <c r="AO8" s="86"/>
      <c r="AP8" s="86"/>
      <c r="AQ8" s="86"/>
      <c r="AR8" s="87">
        <f>SUM(AF8:AQ8)</f>
        <v>0</v>
      </c>
      <c r="AS8" s="87">
        <f>SUM(R8,AE8,AR8)</f>
        <v>0</v>
      </c>
      <c r="AV8" s="88">
        <f t="shared" si="0"/>
        <v>0</v>
      </c>
      <c r="AW8" s="88">
        <f t="shared" si="0"/>
        <v>0</v>
      </c>
      <c r="AX8" s="88">
        <f t="shared" si="0"/>
        <v>0</v>
      </c>
      <c r="AY8" s="88">
        <f t="shared" si="0"/>
        <v>0</v>
      </c>
      <c r="AZ8" s="88">
        <f t="shared" si="0"/>
        <v>0</v>
      </c>
      <c r="BA8" s="88">
        <f t="shared" si="0"/>
        <v>0</v>
      </c>
      <c r="BB8" s="88">
        <f t="shared" si="0"/>
        <v>0</v>
      </c>
      <c r="BC8" s="88">
        <f t="shared" si="0"/>
        <v>0</v>
      </c>
      <c r="BD8" s="88">
        <f t="shared" si="0"/>
        <v>0</v>
      </c>
      <c r="BE8" s="88">
        <f t="shared" si="0"/>
        <v>0</v>
      </c>
      <c r="BF8" s="88">
        <f t="shared" si="1"/>
        <v>0</v>
      </c>
      <c r="BG8" s="88">
        <f t="shared" si="1"/>
        <v>0</v>
      </c>
      <c r="BH8" s="88">
        <f t="shared" si="1"/>
        <v>0</v>
      </c>
      <c r="BI8" s="88">
        <f t="shared" si="1"/>
        <v>0</v>
      </c>
      <c r="BJ8" s="88">
        <f t="shared" si="1"/>
        <v>0</v>
      </c>
      <c r="BK8" s="88">
        <f t="shared" si="1"/>
        <v>0</v>
      </c>
      <c r="BL8" s="88">
        <f t="shared" si="1"/>
        <v>0</v>
      </c>
      <c r="BM8" s="88">
        <f t="shared" si="1"/>
        <v>0</v>
      </c>
      <c r="BN8" s="88">
        <f t="shared" si="1"/>
        <v>0</v>
      </c>
      <c r="BO8" s="88">
        <f t="shared" si="1"/>
        <v>0</v>
      </c>
      <c r="BP8" s="88">
        <f t="shared" si="2"/>
        <v>0</v>
      </c>
      <c r="BQ8" s="88">
        <f t="shared" si="2"/>
        <v>0</v>
      </c>
      <c r="BR8" s="88">
        <f t="shared" si="2"/>
        <v>0</v>
      </c>
      <c r="BS8" s="88">
        <f t="shared" si="2"/>
        <v>0</v>
      </c>
      <c r="BT8" s="88">
        <f t="shared" si="2"/>
        <v>0</v>
      </c>
      <c r="BU8" s="88">
        <f t="shared" si="2"/>
        <v>0</v>
      </c>
      <c r="BV8" s="88">
        <f t="shared" si="2"/>
        <v>0</v>
      </c>
      <c r="BW8" s="88">
        <f t="shared" si="2"/>
        <v>0</v>
      </c>
      <c r="BX8" s="88">
        <f t="shared" si="2"/>
        <v>0</v>
      </c>
      <c r="BY8" s="88">
        <f t="shared" si="2"/>
        <v>0</v>
      </c>
      <c r="BZ8" s="88">
        <f t="shared" si="3"/>
        <v>0</v>
      </c>
      <c r="CA8" s="88">
        <f t="shared" si="3"/>
        <v>0</v>
      </c>
      <c r="CB8" s="88">
        <f t="shared" si="3"/>
        <v>0</v>
      </c>
      <c r="CC8" s="88">
        <f t="shared" si="3"/>
        <v>0</v>
      </c>
      <c r="CD8" s="88">
        <f t="shared" si="3"/>
        <v>0</v>
      </c>
      <c r="CE8" s="88">
        <f t="shared" si="3"/>
        <v>0</v>
      </c>
      <c r="CF8" s="88">
        <f t="shared" si="3"/>
        <v>0</v>
      </c>
      <c r="CG8" s="88">
        <f t="shared" si="3"/>
        <v>0</v>
      </c>
      <c r="CH8" s="88">
        <f t="shared" si="3"/>
        <v>0</v>
      </c>
    </row>
    <row r="9" spans="1:86" ht="20.25" customHeight="1">
      <c r="A9" s="84"/>
      <c r="B9" s="84"/>
      <c r="C9" s="85"/>
      <c r="F9" s="86"/>
      <c r="G9" s="86"/>
      <c r="H9" s="86"/>
      <c r="I9" s="86"/>
      <c r="J9" s="86"/>
      <c r="K9" s="86"/>
      <c r="L9" s="86"/>
      <c r="M9" s="86"/>
      <c r="N9" s="86"/>
      <c r="O9" s="86"/>
      <c r="P9" s="86"/>
      <c r="Q9" s="86"/>
      <c r="R9" s="87">
        <f>SUM(F9:Q9)</f>
        <v>0</v>
      </c>
      <c r="S9" s="86"/>
      <c r="T9" s="86"/>
      <c r="U9" s="86"/>
      <c r="V9" s="86"/>
      <c r="W9" s="86"/>
      <c r="X9" s="86"/>
      <c r="Y9" s="86"/>
      <c r="Z9" s="86"/>
      <c r="AA9" s="86"/>
      <c r="AB9" s="86"/>
      <c r="AC9" s="86"/>
      <c r="AD9" s="86"/>
      <c r="AE9" s="87">
        <f>SUM(S9:AD9)</f>
        <v>0</v>
      </c>
      <c r="AF9" s="86"/>
      <c r="AG9" s="86"/>
      <c r="AH9" s="86"/>
      <c r="AI9" s="86"/>
      <c r="AJ9" s="86"/>
      <c r="AK9" s="86"/>
      <c r="AL9" s="86"/>
      <c r="AM9" s="86"/>
      <c r="AN9" s="86"/>
      <c r="AO9" s="86"/>
      <c r="AP9" s="86"/>
      <c r="AQ9" s="86"/>
      <c r="AR9" s="87">
        <f>SUM(AF9:AQ9)</f>
        <v>0</v>
      </c>
      <c r="AS9" s="87">
        <f>SUM(R9,AE9,AR9)</f>
        <v>0</v>
      </c>
      <c r="AV9" s="88">
        <f t="shared" si="0"/>
        <v>0</v>
      </c>
      <c r="AW9" s="88">
        <f t="shared" si="0"/>
        <v>0</v>
      </c>
      <c r="AX9" s="88">
        <f t="shared" si="0"/>
        <v>0</v>
      </c>
      <c r="AY9" s="88">
        <f t="shared" si="0"/>
        <v>0</v>
      </c>
      <c r="AZ9" s="88">
        <f t="shared" si="0"/>
        <v>0</v>
      </c>
      <c r="BA9" s="88">
        <f t="shared" si="0"/>
        <v>0</v>
      </c>
      <c r="BB9" s="88">
        <f t="shared" si="0"/>
        <v>0</v>
      </c>
      <c r="BC9" s="88">
        <f t="shared" si="0"/>
        <v>0</v>
      </c>
      <c r="BD9" s="88">
        <f t="shared" si="0"/>
        <v>0</v>
      </c>
      <c r="BE9" s="88">
        <f t="shared" si="0"/>
        <v>0</v>
      </c>
      <c r="BF9" s="88">
        <f t="shared" si="1"/>
        <v>0</v>
      </c>
      <c r="BG9" s="88">
        <f t="shared" si="1"/>
        <v>0</v>
      </c>
      <c r="BH9" s="88">
        <f t="shared" si="1"/>
        <v>0</v>
      </c>
      <c r="BI9" s="88">
        <f t="shared" si="1"/>
        <v>0</v>
      </c>
      <c r="BJ9" s="88">
        <f t="shared" si="1"/>
        <v>0</v>
      </c>
      <c r="BK9" s="88">
        <f t="shared" si="1"/>
        <v>0</v>
      </c>
      <c r="BL9" s="88">
        <f t="shared" si="1"/>
        <v>0</v>
      </c>
      <c r="BM9" s="88">
        <f t="shared" si="1"/>
        <v>0</v>
      </c>
      <c r="BN9" s="88">
        <f t="shared" si="1"/>
        <v>0</v>
      </c>
      <c r="BO9" s="88">
        <f t="shared" si="1"/>
        <v>0</v>
      </c>
      <c r="BP9" s="88">
        <f t="shared" si="2"/>
        <v>0</v>
      </c>
      <c r="BQ9" s="88">
        <f t="shared" si="2"/>
        <v>0</v>
      </c>
      <c r="BR9" s="88">
        <f t="shared" si="2"/>
        <v>0</v>
      </c>
      <c r="BS9" s="88">
        <f t="shared" si="2"/>
        <v>0</v>
      </c>
      <c r="BT9" s="88">
        <f t="shared" si="2"/>
        <v>0</v>
      </c>
      <c r="BU9" s="88">
        <f t="shared" si="2"/>
        <v>0</v>
      </c>
      <c r="BV9" s="88">
        <f t="shared" si="2"/>
        <v>0</v>
      </c>
      <c r="BW9" s="88">
        <f t="shared" si="2"/>
        <v>0</v>
      </c>
      <c r="BX9" s="88">
        <f t="shared" si="2"/>
        <v>0</v>
      </c>
      <c r="BY9" s="88">
        <f t="shared" si="2"/>
        <v>0</v>
      </c>
      <c r="BZ9" s="88">
        <f t="shared" si="3"/>
        <v>0</v>
      </c>
      <c r="CA9" s="88">
        <f t="shared" si="3"/>
        <v>0</v>
      </c>
      <c r="CB9" s="88">
        <f t="shared" si="3"/>
        <v>0</v>
      </c>
      <c r="CC9" s="88">
        <f t="shared" si="3"/>
        <v>0</v>
      </c>
      <c r="CD9" s="88">
        <f t="shared" si="3"/>
        <v>0</v>
      </c>
      <c r="CE9" s="88">
        <f t="shared" si="3"/>
        <v>0</v>
      </c>
      <c r="CF9" s="88">
        <f t="shared" si="3"/>
        <v>0</v>
      </c>
      <c r="CG9" s="88">
        <f t="shared" si="3"/>
        <v>0</v>
      </c>
      <c r="CH9" s="88">
        <f t="shared" si="3"/>
        <v>0</v>
      </c>
    </row>
    <row r="10" spans="1:86" ht="20.25" customHeight="1">
      <c r="A10" s="78"/>
      <c r="B10" s="78"/>
      <c r="D10" s="68"/>
      <c r="E10" s="68"/>
      <c r="F10" s="70"/>
      <c r="AF10" s="68"/>
      <c r="AT10" s="70"/>
      <c r="AU10" s="91" t="s">
        <v>138</v>
      </c>
      <c r="AV10" s="92">
        <f t="shared" ref="AV10:CH10" si="4">SUM(AV5:AV9)</f>
        <v>0</v>
      </c>
      <c r="AW10" s="92">
        <f t="shared" si="4"/>
        <v>0</v>
      </c>
      <c r="AX10" s="92">
        <f t="shared" si="4"/>
        <v>0</v>
      </c>
      <c r="AY10" s="92">
        <f t="shared" si="4"/>
        <v>0</v>
      </c>
      <c r="AZ10" s="92">
        <f t="shared" si="4"/>
        <v>0</v>
      </c>
      <c r="BA10" s="92">
        <f t="shared" si="4"/>
        <v>0</v>
      </c>
      <c r="BB10" s="92">
        <f t="shared" si="4"/>
        <v>0</v>
      </c>
      <c r="BC10" s="92">
        <f t="shared" si="4"/>
        <v>0</v>
      </c>
      <c r="BD10" s="92">
        <f t="shared" si="4"/>
        <v>0</v>
      </c>
      <c r="BE10" s="92">
        <f t="shared" si="4"/>
        <v>0</v>
      </c>
      <c r="BF10" s="92">
        <f t="shared" si="4"/>
        <v>0</v>
      </c>
      <c r="BG10" s="92">
        <f t="shared" si="4"/>
        <v>0</v>
      </c>
      <c r="BH10" s="92">
        <f t="shared" si="4"/>
        <v>0</v>
      </c>
      <c r="BI10" s="92">
        <f t="shared" si="4"/>
        <v>2000</v>
      </c>
      <c r="BJ10" s="92">
        <f t="shared" si="4"/>
        <v>2000</v>
      </c>
      <c r="BK10" s="92">
        <f t="shared" si="4"/>
        <v>0</v>
      </c>
      <c r="BL10" s="92">
        <f t="shared" si="4"/>
        <v>0</v>
      </c>
      <c r="BM10" s="92">
        <f t="shared" si="4"/>
        <v>0</v>
      </c>
      <c r="BN10" s="92">
        <f t="shared" si="4"/>
        <v>0</v>
      </c>
      <c r="BO10" s="92">
        <f t="shared" si="4"/>
        <v>0</v>
      </c>
      <c r="BP10" s="92">
        <f t="shared" si="4"/>
        <v>0</v>
      </c>
      <c r="BQ10" s="92">
        <f t="shared" si="4"/>
        <v>0</v>
      </c>
      <c r="BR10" s="92">
        <f t="shared" si="4"/>
        <v>0</v>
      </c>
      <c r="BS10" s="92">
        <f t="shared" si="4"/>
        <v>0</v>
      </c>
      <c r="BT10" s="92">
        <f t="shared" si="4"/>
        <v>0</v>
      </c>
      <c r="BU10" s="92">
        <f t="shared" si="4"/>
        <v>4000</v>
      </c>
      <c r="BV10" s="92">
        <f t="shared" si="4"/>
        <v>0</v>
      </c>
      <c r="BW10" s="92">
        <f t="shared" si="4"/>
        <v>0</v>
      </c>
      <c r="BX10" s="92">
        <f t="shared" si="4"/>
        <v>0</v>
      </c>
      <c r="BY10" s="92">
        <f t="shared" si="4"/>
        <v>0</v>
      </c>
      <c r="BZ10" s="92">
        <f t="shared" si="4"/>
        <v>0</v>
      </c>
      <c r="CA10" s="92">
        <f t="shared" si="4"/>
        <v>0</v>
      </c>
      <c r="CB10" s="92">
        <f t="shared" si="4"/>
        <v>0</v>
      </c>
      <c r="CC10" s="92">
        <f t="shared" si="4"/>
        <v>0</v>
      </c>
      <c r="CD10" s="92">
        <f t="shared" si="4"/>
        <v>0</v>
      </c>
      <c r="CE10" s="92">
        <f t="shared" si="4"/>
        <v>0</v>
      </c>
      <c r="CF10" s="92">
        <f t="shared" si="4"/>
        <v>0</v>
      </c>
      <c r="CG10" s="92">
        <f t="shared" si="4"/>
        <v>0</v>
      </c>
      <c r="CH10" s="92">
        <f t="shared" si="4"/>
        <v>0</v>
      </c>
    </row>
    <row r="11" spans="1:86" ht="20.25" customHeight="1">
      <c r="A11" s="78"/>
      <c r="B11" s="78"/>
      <c r="C11" s="93"/>
      <c r="F11" s="94"/>
      <c r="G11" s="94"/>
      <c r="H11" s="94"/>
      <c r="I11" s="94"/>
      <c r="J11" s="94"/>
      <c r="K11" s="94"/>
      <c r="L11" s="94"/>
      <c r="M11" s="94"/>
      <c r="N11" s="94"/>
      <c r="O11" s="94"/>
      <c r="P11" s="94"/>
      <c r="Q11" s="94"/>
      <c r="R11" s="95"/>
      <c r="S11" s="94"/>
      <c r="T11" s="94"/>
      <c r="U11" s="94"/>
      <c r="V11" s="94"/>
      <c r="W11" s="94"/>
      <c r="X11" s="94"/>
      <c r="Y11" s="94"/>
      <c r="Z11" s="94"/>
      <c r="AA11" s="94"/>
      <c r="AB11" s="94"/>
      <c r="AC11" s="94"/>
      <c r="AD11" s="94"/>
      <c r="AE11" s="95"/>
      <c r="AF11" s="94"/>
      <c r="AG11" s="94"/>
      <c r="AH11" s="94"/>
      <c r="AI11" s="94"/>
      <c r="AJ11" s="94"/>
      <c r="AK11" s="94"/>
      <c r="AL11" s="94"/>
      <c r="AM11" s="94"/>
      <c r="AN11" s="94"/>
      <c r="AO11" s="94"/>
      <c r="AP11" s="94"/>
      <c r="AQ11" s="94"/>
      <c r="AR11" s="95"/>
      <c r="AS11" s="95"/>
      <c r="AV11" s="96"/>
      <c r="AW11" s="96"/>
      <c r="AX11" s="96"/>
      <c r="AY11" s="96"/>
      <c r="AZ11" s="96"/>
      <c r="BA11" s="96"/>
      <c r="BB11" s="96"/>
      <c r="BC11" s="96"/>
      <c r="BD11" s="96"/>
      <c r="BE11" s="96"/>
      <c r="BF11" s="96"/>
      <c r="BG11" s="96"/>
      <c r="BH11" s="97"/>
      <c r="BI11" s="98"/>
      <c r="BJ11" s="96"/>
      <c r="BK11" s="96"/>
      <c r="BL11" s="96"/>
      <c r="BM11" s="96"/>
      <c r="BN11" s="96"/>
      <c r="BO11" s="96"/>
      <c r="BP11" s="96"/>
      <c r="BQ11" s="96"/>
      <c r="BR11" s="96"/>
      <c r="BS11" s="96"/>
      <c r="BT11" s="96"/>
      <c r="BU11" s="97"/>
      <c r="BV11" s="98"/>
      <c r="BW11" s="96"/>
      <c r="BX11" s="96"/>
      <c r="BY11" s="96"/>
      <c r="BZ11" s="96"/>
      <c r="CA11" s="96"/>
      <c r="CB11" s="96"/>
      <c r="CC11" s="96"/>
      <c r="CD11" s="96"/>
      <c r="CE11" s="96"/>
      <c r="CF11" s="96"/>
      <c r="CG11" s="96"/>
      <c r="CH11" s="97"/>
    </row>
    <row r="12" spans="1:86" ht="20.25" customHeight="1">
      <c r="A12" s="78"/>
      <c r="B12" s="78"/>
      <c r="C12" s="93"/>
      <c r="F12" s="94"/>
      <c r="G12" s="94"/>
      <c r="H12" s="94"/>
      <c r="I12" s="94"/>
      <c r="J12" s="94"/>
      <c r="K12" s="94"/>
      <c r="L12" s="94"/>
      <c r="M12" s="94"/>
      <c r="N12" s="94"/>
      <c r="O12" s="94"/>
      <c r="P12" s="94"/>
      <c r="Q12" s="94"/>
      <c r="R12" s="95"/>
      <c r="S12" s="94"/>
      <c r="T12" s="94"/>
      <c r="U12" s="94"/>
      <c r="V12" s="94"/>
      <c r="W12" s="94"/>
      <c r="X12" s="94"/>
      <c r="Y12" s="94"/>
      <c r="Z12" s="94"/>
      <c r="AA12" s="94"/>
      <c r="AB12" s="94"/>
      <c r="AC12" s="94"/>
      <c r="AD12" s="94"/>
      <c r="AE12" s="95"/>
      <c r="AF12" s="94"/>
      <c r="AG12" s="94"/>
      <c r="AH12" s="94"/>
      <c r="AI12" s="94"/>
      <c r="AJ12" s="94"/>
      <c r="AK12" s="94"/>
      <c r="AL12" s="94"/>
      <c r="AM12" s="94"/>
      <c r="AN12" s="94"/>
      <c r="AO12" s="94"/>
      <c r="AP12" s="94"/>
      <c r="AQ12" s="94"/>
      <c r="AR12" s="95"/>
      <c r="AS12" s="95"/>
      <c r="AV12" s="96"/>
      <c r="AW12" s="96"/>
      <c r="AX12" s="96"/>
      <c r="AY12" s="96"/>
      <c r="AZ12" s="96"/>
      <c r="BA12" s="96"/>
      <c r="BB12" s="96"/>
      <c r="BC12" s="96"/>
      <c r="BD12" s="96"/>
      <c r="BE12" s="96"/>
      <c r="BF12" s="96"/>
      <c r="BG12" s="96"/>
      <c r="BH12" s="97"/>
      <c r="BI12" s="88"/>
      <c r="BJ12" s="96"/>
      <c r="BK12" s="96"/>
      <c r="BL12" s="96"/>
      <c r="BM12" s="96"/>
      <c r="BN12" s="96"/>
      <c r="BO12" s="96"/>
      <c r="BP12" s="96"/>
      <c r="BQ12" s="96"/>
      <c r="BR12" s="96"/>
      <c r="BS12" s="96"/>
      <c r="BT12" s="96"/>
      <c r="BU12" s="97"/>
      <c r="BV12" s="88"/>
      <c r="BW12" s="96"/>
      <c r="BX12" s="96"/>
      <c r="BY12" s="96"/>
      <c r="BZ12" s="96"/>
      <c r="CA12" s="96"/>
      <c r="CB12" s="96"/>
      <c r="CC12" s="96"/>
      <c r="CD12" s="96"/>
      <c r="CE12" s="96"/>
      <c r="CF12" s="96"/>
      <c r="CG12" s="96"/>
      <c r="CH12" s="97"/>
    </row>
    <row r="13" spans="1:86" ht="26.25" customHeight="1">
      <c r="A13" s="99" t="s">
        <v>139</v>
      </c>
      <c r="B13" s="99"/>
      <c r="C13" s="72" t="s">
        <v>116</v>
      </c>
      <c r="F13" s="73">
        <f>YEAR('Investment Plan'!$E$6)</f>
        <v>2024</v>
      </c>
      <c r="G13" s="74" t="s">
        <v>140</v>
      </c>
      <c r="H13" s="78"/>
      <c r="I13" s="75"/>
      <c r="J13" s="75"/>
      <c r="K13" s="75"/>
      <c r="L13" s="75"/>
      <c r="M13" s="75"/>
      <c r="N13" s="75"/>
      <c r="O13" s="76"/>
      <c r="P13" s="75"/>
      <c r="Q13" s="75"/>
      <c r="R13" s="75"/>
      <c r="S13" s="77">
        <f>YEAR('Investment Plan'!$E$6)+1</f>
        <v>2025</v>
      </c>
      <c r="T13" s="74" t="s">
        <v>140</v>
      </c>
      <c r="U13" s="74"/>
      <c r="V13" s="75"/>
      <c r="W13" s="75"/>
      <c r="X13" s="75"/>
      <c r="Y13" s="75"/>
      <c r="Z13" s="75"/>
      <c r="AA13" s="75"/>
      <c r="AB13" s="76"/>
      <c r="AC13" s="75"/>
      <c r="AD13" s="75"/>
      <c r="AE13" s="75"/>
      <c r="AF13" s="77">
        <f>YEAR('Investment Plan'!$E$6)+2</f>
        <v>2026</v>
      </c>
      <c r="AG13" s="74" t="s">
        <v>140</v>
      </c>
      <c r="AH13" s="74"/>
      <c r="AI13" s="75"/>
      <c r="AJ13" s="75"/>
      <c r="AK13" s="75"/>
      <c r="AL13" s="75"/>
      <c r="AM13" s="75"/>
      <c r="AN13" s="75"/>
      <c r="AO13" s="76"/>
      <c r="AP13" s="75"/>
      <c r="AQ13" s="75"/>
      <c r="AR13" s="75"/>
      <c r="AS13" s="75"/>
      <c r="AV13" s="73">
        <f>YEAR('Investment Plan'!$E$6)</f>
        <v>2024</v>
      </c>
      <c r="AW13" s="70"/>
      <c r="AX13" s="78" t="s">
        <v>141</v>
      </c>
      <c r="AY13" s="75"/>
      <c r="AZ13" s="75"/>
      <c r="BA13" s="75"/>
      <c r="BB13" s="75"/>
      <c r="BC13" s="75"/>
      <c r="BD13" s="75"/>
      <c r="BE13" s="76"/>
      <c r="BF13" s="75"/>
      <c r="BG13" s="75"/>
      <c r="BH13" s="75"/>
      <c r="BI13" s="77">
        <f>YEAR('Investment Plan'!$E$6)+1</f>
        <v>2025</v>
      </c>
      <c r="BK13" s="78" t="s">
        <v>141</v>
      </c>
      <c r="BL13" s="75"/>
      <c r="BM13" s="75"/>
      <c r="BN13" s="75"/>
      <c r="BO13" s="75"/>
      <c r="BP13" s="75"/>
      <c r="BQ13" s="75"/>
      <c r="BR13" s="76"/>
      <c r="BS13" s="75"/>
      <c r="BT13" s="75"/>
      <c r="BU13" s="75"/>
      <c r="BV13" s="77">
        <f>YEAR('Investment Plan'!$E$6)+2</f>
        <v>2026</v>
      </c>
      <c r="BX13" s="78" t="s">
        <v>141</v>
      </c>
      <c r="BY13" s="75"/>
      <c r="BZ13" s="75"/>
      <c r="CA13" s="75"/>
      <c r="CB13" s="75"/>
      <c r="CC13" s="75"/>
      <c r="CD13" s="75"/>
      <c r="CE13" s="76"/>
      <c r="CF13" s="75"/>
      <c r="CG13" s="75"/>
      <c r="CH13" s="75"/>
    </row>
    <row r="14" spans="1:86" ht="40.5" customHeight="1">
      <c r="A14" s="79" t="s">
        <v>119</v>
      </c>
      <c r="B14" s="79" t="s">
        <v>120</v>
      </c>
      <c r="C14" s="100" t="s">
        <v>142</v>
      </c>
      <c r="F14" s="81" t="s">
        <v>122</v>
      </c>
      <c r="G14" s="82" t="s">
        <v>123</v>
      </c>
      <c r="H14" s="81" t="s">
        <v>124</v>
      </c>
      <c r="I14" s="82" t="s">
        <v>125</v>
      </c>
      <c r="J14" s="81" t="s">
        <v>126</v>
      </c>
      <c r="K14" s="82" t="s">
        <v>127</v>
      </c>
      <c r="L14" s="81" t="s">
        <v>128</v>
      </c>
      <c r="M14" s="82" t="s">
        <v>129</v>
      </c>
      <c r="N14" s="81" t="s">
        <v>130</v>
      </c>
      <c r="O14" s="82" t="s">
        <v>131</v>
      </c>
      <c r="P14" s="81" t="s">
        <v>132</v>
      </c>
      <c r="Q14" s="82" t="s">
        <v>133</v>
      </c>
      <c r="R14" s="81" t="s">
        <v>77</v>
      </c>
      <c r="S14" s="81" t="s">
        <v>122</v>
      </c>
      <c r="T14" s="82" t="s">
        <v>123</v>
      </c>
      <c r="U14" s="81" t="s">
        <v>124</v>
      </c>
      <c r="V14" s="82" t="s">
        <v>125</v>
      </c>
      <c r="W14" s="81" t="s">
        <v>126</v>
      </c>
      <c r="X14" s="82" t="s">
        <v>127</v>
      </c>
      <c r="Y14" s="81" t="s">
        <v>128</v>
      </c>
      <c r="Z14" s="82" t="s">
        <v>129</v>
      </c>
      <c r="AA14" s="81" t="s">
        <v>130</v>
      </c>
      <c r="AB14" s="82" t="s">
        <v>131</v>
      </c>
      <c r="AC14" s="81" t="s">
        <v>132</v>
      </c>
      <c r="AD14" s="82" t="s">
        <v>133</v>
      </c>
      <c r="AE14" s="82" t="s">
        <v>77</v>
      </c>
      <c r="AF14" s="81" t="s">
        <v>122</v>
      </c>
      <c r="AG14" s="82" t="s">
        <v>123</v>
      </c>
      <c r="AH14" s="81" t="s">
        <v>124</v>
      </c>
      <c r="AI14" s="82" t="s">
        <v>125</v>
      </c>
      <c r="AJ14" s="81" t="s">
        <v>126</v>
      </c>
      <c r="AK14" s="82" t="s">
        <v>127</v>
      </c>
      <c r="AL14" s="81" t="s">
        <v>128</v>
      </c>
      <c r="AM14" s="82" t="s">
        <v>129</v>
      </c>
      <c r="AN14" s="81" t="s">
        <v>130</v>
      </c>
      <c r="AO14" s="82" t="s">
        <v>131</v>
      </c>
      <c r="AP14" s="81" t="s">
        <v>132</v>
      </c>
      <c r="AQ14" s="82" t="s">
        <v>133</v>
      </c>
      <c r="AR14" s="82" t="s">
        <v>77</v>
      </c>
      <c r="AS14" s="83" t="s">
        <v>134</v>
      </c>
      <c r="AV14" s="81" t="s">
        <v>122</v>
      </c>
      <c r="AW14" s="82" t="s">
        <v>123</v>
      </c>
      <c r="AX14" s="81" t="s">
        <v>124</v>
      </c>
      <c r="AY14" s="82" t="s">
        <v>125</v>
      </c>
      <c r="AZ14" s="81" t="s">
        <v>126</v>
      </c>
      <c r="BA14" s="82" t="s">
        <v>127</v>
      </c>
      <c r="BB14" s="81" t="s">
        <v>128</v>
      </c>
      <c r="BC14" s="82" t="s">
        <v>129</v>
      </c>
      <c r="BD14" s="81" t="s">
        <v>130</v>
      </c>
      <c r="BE14" s="82" t="s">
        <v>131</v>
      </c>
      <c r="BF14" s="81" t="s">
        <v>132</v>
      </c>
      <c r="BG14" s="82" t="s">
        <v>133</v>
      </c>
      <c r="BH14" s="81" t="s">
        <v>77</v>
      </c>
      <c r="BI14" s="81" t="s">
        <v>122</v>
      </c>
      <c r="BJ14" s="82" t="s">
        <v>123</v>
      </c>
      <c r="BK14" s="81" t="s">
        <v>124</v>
      </c>
      <c r="BL14" s="82" t="s">
        <v>125</v>
      </c>
      <c r="BM14" s="81" t="s">
        <v>126</v>
      </c>
      <c r="BN14" s="82" t="s">
        <v>127</v>
      </c>
      <c r="BO14" s="81" t="s">
        <v>128</v>
      </c>
      <c r="BP14" s="82" t="s">
        <v>129</v>
      </c>
      <c r="BQ14" s="81" t="s">
        <v>130</v>
      </c>
      <c r="BR14" s="82" t="s">
        <v>131</v>
      </c>
      <c r="BS14" s="81" t="s">
        <v>132</v>
      </c>
      <c r="BT14" s="82" t="s">
        <v>133</v>
      </c>
      <c r="BU14" s="82" t="s">
        <v>77</v>
      </c>
      <c r="BV14" s="81" t="s">
        <v>122</v>
      </c>
      <c r="BW14" s="82" t="s">
        <v>123</v>
      </c>
      <c r="BX14" s="81" t="s">
        <v>124</v>
      </c>
      <c r="BY14" s="82" t="s">
        <v>125</v>
      </c>
      <c r="BZ14" s="81" t="s">
        <v>126</v>
      </c>
      <c r="CA14" s="82" t="s">
        <v>127</v>
      </c>
      <c r="CB14" s="81" t="s">
        <v>128</v>
      </c>
      <c r="CC14" s="82" t="s">
        <v>129</v>
      </c>
      <c r="CD14" s="81" t="s">
        <v>130</v>
      </c>
      <c r="CE14" s="82" t="s">
        <v>131</v>
      </c>
      <c r="CF14" s="81" t="s">
        <v>132</v>
      </c>
      <c r="CG14" s="82" t="s">
        <v>133</v>
      </c>
      <c r="CH14" s="82" t="s">
        <v>77</v>
      </c>
    </row>
    <row r="15" spans="1:86" ht="20.25" customHeight="1">
      <c r="A15" s="84" t="s">
        <v>135</v>
      </c>
      <c r="B15" s="84"/>
      <c r="C15" s="85">
        <v>200</v>
      </c>
      <c r="F15" s="86"/>
      <c r="G15" s="86"/>
      <c r="H15" s="86"/>
      <c r="I15" s="86"/>
      <c r="J15" s="86"/>
      <c r="K15" s="86"/>
      <c r="L15" s="86"/>
      <c r="M15" s="86"/>
      <c r="N15" s="86"/>
      <c r="O15" s="86"/>
      <c r="P15" s="86"/>
      <c r="Q15" s="86"/>
      <c r="R15" s="87">
        <f>SUM(F15:Q15)</f>
        <v>0</v>
      </c>
      <c r="S15" s="86"/>
      <c r="T15" s="86"/>
      <c r="U15" s="86"/>
      <c r="V15" s="86"/>
      <c r="W15" s="86"/>
      <c r="X15" s="86"/>
      <c r="Y15" s="86"/>
      <c r="Z15" s="86"/>
      <c r="AA15" s="86"/>
      <c r="AB15" s="86"/>
      <c r="AC15" s="86"/>
      <c r="AD15" s="86"/>
      <c r="AE15" s="87">
        <f>SUM(S15:AD15)</f>
        <v>0</v>
      </c>
      <c r="AF15" s="86"/>
      <c r="AG15" s="86"/>
      <c r="AH15" s="86"/>
      <c r="AI15" s="86"/>
      <c r="AJ15" s="86"/>
      <c r="AK15" s="86"/>
      <c r="AL15" s="86"/>
      <c r="AM15" s="86"/>
      <c r="AN15" s="86"/>
      <c r="AO15" s="86"/>
      <c r="AP15" s="86"/>
      <c r="AQ15" s="86"/>
      <c r="AR15" s="87">
        <f>SUM(AF15:AQ15)</f>
        <v>0</v>
      </c>
      <c r="AS15" s="87">
        <f>SUM(R15,AE15,AR15)</f>
        <v>0</v>
      </c>
      <c r="AV15" s="88">
        <f t="shared" ref="AV15:BE19" si="5">F15*$C15</f>
        <v>0</v>
      </c>
      <c r="AW15" s="88">
        <f t="shared" si="5"/>
        <v>0</v>
      </c>
      <c r="AX15" s="88">
        <f t="shared" si="5"/>
        <v>0</v>
      </c>
      <c r="AY15" s="88">
        <f t="shared" si="5"/>
        <v>0</v>
      </c>
      <c r="AZ15" s="88">
        <f t="shared" si="5"/>
        <v>0</v>
      </c>
      <c r="BA15" s="88">
        <f t="shared" si="5"/>
        <v>0</v>
      </c>
      <c r="BB15" s="88">
        <f t="shared" si="5"/>
        <v>0</v>
      </c>
      <c r="BC15" s="88">
        <f t="shared" si="5"/>
        <v>0</v>
      </c>
      <c r="BD15" s="88">
        <f t="shared" si="5"/>
        <v>0</v>
      </c>
      <c r="BE15" s="88">
        <f t="shared" si="5"/>
        <v>0</v>
      </c>
      <c r="BF15" s="88">
        <f t="shared" ref="BF15:BO19" si="6">P15*$C15</f>
        <v>0</v>
      </c>
      <c r="BG15" s="88">
        <f t="shared" si="6"/>
        <v>0</v>
      </c>
      <c r="BH15" s="88">
        <f t="shared" si="6"/>
        <v>0</v>
      </c>
      <c r="BI15" s="88">
        <f t="shared" si="6"/>
        <v>0</v>
      </c>
      <c r="BJ15" s="88">
        <f t="shared" si="6"/>
        <v>0</v>
      </c>
      <c r="BK15" s="88">
        <f t="shared" si="6"/>
        <v>0</v>
      </c>
      <c r="BL15" s="88">
        <f t="shared" si="6"/>
        <v>0</v>
      </c>
      <c r="BM15" s="88">
        <f t="shared" si="6"/>
        <v>0</v>
      </c>
      <c r="BN15" s="88">
        <f t="shared" si="6"/>
        <v>0</v>
      </c>
      <c r="BO15" s="88">
        <f t="shared" si="6"/>
        <v>0</v>
      </c>
      <c r="BP15" s="88">
        <f t="shared" ref="BP15:BY19" si="7">Z15*$C15</f>
        <v>0</v>
      </c>
      <c r="BQ15" s="88">
        <f t="shared" si="7"/>
        <v>0</v>
      </c>
      <c r="BR15" s="88">
        <f t="shared" si="7"/>
        <v>0</v>
      </c>
      <c r="BS15" s="88">
        <f t="shared" si="7"/>
        <v>0</v>
      </c>
      <c r="BT15" s="88">
        <f t="shared" si="7"/>
        <v>0</v>
      </c>
      <c r="BU15" s="88">
        <f t="shared" si="7"/>
        <v>0</v>
      </c>
      <c r="BV15" s="88">
        <f t="shared" si="7"/>
        <v>0</v>
      </c>
      <c r="BW15" s="88">
        <f t="shared" si="7"/>
        <v>0</v>
      </c>
      <c r="BX15" s="88">
        <f t="shared" si="7"/>
        <v>0</v>
      </c>
      <c r="BY15" s="88">
        <f t="shared" si="7"/>
        <v>0</v>
      </c>
      <c r="BZ15" s="88">
        <f t="shared" ref="BZ15:CI19" si="8">AJ15*$C15</f>
        <v>0</v>
      </c>
      <c r="CA15" s="88">
        <f t="shared" si="8"/>
        <v>0</v>
      </c>
      <c r="CB15" s="88">
        <f t="shared" si="8"/>
        <v>0</v>
      </c>
      <c r="CC15" s="88">
        <f t="shared" si="8"/>
        <v>0</v>
      </c>
      <c r="CD15" s="88">
        <f t="shared" si="8"/>
        <v>0</v>
      </c>
      <c r="CE15" s="88">
        <f t="shared" si="8"/>
        <v>0</v>
      </c>
      <c r="CF15" s="88">
        <f t="shared" si="8"/>
        <v>0</v>
      </c>
      <c r="CG15" s="88">
        <f t="shared" si="8"/>
        <v>0</v>
      </c>
      <c r="CH15" s="88">
        <f t="shared" si="8"/>
        <v>0</v>
      </c>
    </row>
    <row r="16" spans="1:86" ht="20.25" customHeight="1">
      <c r="A16" s="89" t="s">
        <v>136</v>
      </c>
      <c r="B16" s="89"/>
      <c r="C16" s="90">
        <v>500</v>
      </c>
      <c r="F16" s="86"/>
      <c r="G16" s="86"/>
      <c r="H16" s="86"/>
      <c r="I16" s="86"/>
      <c r="J16" s="86"/>
      <c r="K16" s="86"/>
      <c r="L16" s="86"/>
      <c r="M16" s="86"/>
      <c r="N16" s="86"/>
      <c r="O16" s="86"/>
      <c r="P16" s="86"/>
      <c r="Q16" s="86"/>
      <c r="R16" s="87">
        <f>SUM(F16:Q16)</f>
        <v>0</v>
      </c>
      <c r="S16" s="86"/>
      <c r="T16" s="86"/>
      <c r="U16" s="86"/>
      <c r="V16" s="86"/>
      <c r="W16" s="86"/>
      <c r="X16" s="86"/>
      <c r="Y16" s="86"/>
      <c r="Z16" s="86"/>
      <c r="AA16" s="86"/>
      <c r="AB16" s="86"/>
      <c r="AC16" s="86"/>
      <c r="AD16" s="86"/>
      <c r="AE16" s="87">
        <f>SUM(S16:AD16)</f>
        <v>0</v>
      </c>
      <c r="AF16" s="86"/>
      <c r="AG16" s="86"/>
      <c r="AH16" s="86"/>
      <c r="AI16" s="86"/>
      <c r="AJ16" s="86"/>
      <c r="AK16" s="86"/>
      <c r="AL16" s="86"/>
      <c r="AM16" s="86"/>
      <c r="AN16" s="86"/>
      <c r="AO16" s="86"/>
      <c r="AP16" s="86"/>
      <c r="AQ16" s="86"/>
      <c r="AR16" s="87">
        <f>SUM(AF16:AQ16)</f>
        <v>0</v>
      </c>
      <c r="AS16" s="87">
        <f>SUM(R16,AE16,AR16)</f>
        <v>0</v>
      </c>
      <c r="AV16" s="88">
        <f t="shared" si="5"/>
        <v>0</v>
      </c>
      <c r="AW16" s="88">
        <f t="shared" si="5"/>
        <v>0</v>
      </c>
      <c r="AX16" s="88">
        <f t="shared" si="5"/>
        <v>0</v>
      </c>
      <c r="AY16" s="88">
        <f t="shared" si="5"/>
        <v>0</v>
      </c>
      <c r="AZ16" s="88">
        <f t="shared" si="5"/>
        <v>0</v>
      </c>
      <c r="BA16" s="88">
        <f t="shared" si="5"/>
        <v>0</v>
      </c>
      <c r="BB16" s="88">
        <f t="shared" si="5"/>
        <v>0</v>
      </c>
      <c r="BC16" s="88">
        <f t="shared" si="5"/>
        <v>0</v>
      </c>
      <c r="BD16" s="88">
        <f t="shared" si="5"/>
        <v>0</v>
      </c>
      <c r="BE16" s="88">
        <f t="shared" si="5"/>
        <v>0</v>
      </c>
      <c r="BF16" s="88">
        <f t="shared" si="6"/>
        <v>0</v>
      </c>
      <c r="BG16" s="88">
        <f t="shared" si="6"/>
        <v>0</v>
      </c>
      <c r="BH16" s="88">
        <f t="shared" si="6"/>
        <v>0</v>
      </c>
      <c r="BI16" s="88">
        <f t="shared" si="6"/>
        <v>0</v>
      </c>
      <c r="BJ16" s="88">
        <f t="shared" si="6"/>
        <v>0</v>
      </c>
      <c r="BK16" s="88">
        <f t="shared" si="6"/>
        <v>0</v>
      </c>
      <c r="BL16" s="88">
        <f t="shared" si="6"/>
        <v>0</v>
      </c>
      <c r="BM16" s="88">
        <f t="shared" si="6"/>
        <v>0</v>
      </c>
      <c r="BN16" s="88">
        <f t="shared" si="6"/>
        <v>0</v>
      </c>
      <c r="BO16" s="88">
        <f t="shared" si="6"/>
        <v>0</v>
      </c>
      <c r="BP16" s="88">
        <f t="shared" si="7"/>
        <v>0</v>
      </c>
      <c r="BQ16" s="88">
        <f t="shared" si="7"/>
        <v>0</v>
      </c>
      <c r="BR16" s="88">
        <f t="shared" si="7"/>
        <v>0</v>
      </c>
      <c r="BS16" s="88">
        <f t="shared" si="7"/>
        <v>0</v>
      </c>
      <c r="BT16" s="88">
        <f t="shared" si="7"/>
        <v>0</v>
      </c>
      <c r="BU16" s="88">
        <f t="shared" si="7"/>
        <v>0</v>
      </c>
      <c r="BV16" s="88">
        <f t="shared" si="7"/>
        <v>0</v>
      </c>
      <c r="BW16" s="88">
        <f t="shared" si="7"/>
        <v>0</v>
      </c>
      <c r="BX16" s="88">
        <f t="shared" si="7"/>
        <v>0</v>
      </c>
      <c r="BY16" s="88">
        <f t="shared" si="7"/>
        <v>0</v>
      </c>
      <c r="BZ16" s="88">
        <f t="shared" si="8"/>
        <v>0</v>
      </c>
      <c r="CA16" s="88">
        <f t="shared" si="8"/>
        <v>0</v>
      </c>
      <c r="CB16" s="88">
        <f t="shared" si="8"/>
        <v>0</v>
      </c>
      <c r="CC16" s="88">
        <f t="shared" si="8"/>
        <v>0</v>
      </c>
      <c r="CD16" s="88">
        <f t="shared" si="8"/>
        <v>0</v>
      </c>
      <c r="CE16" s="88">
        <f t="shared" si="8"/>
        <v>0</v>
      </c>
      <c r="CF16" s="88">
        <f t="shared" si="8"/>
        <v>0</v>
      </c>
      <c r="CG16" s="88">
        <f t="shared" si="8"/>
        <v>0</v>
      </c>
      <c r="CH16" s="88">
        <f t="shared" si="8"/>
        <v>0</v>
      </c>
    </row>
    <row r="17" spans="1:86" ht="20.25" customHeight="1">
      <c r="A17" s="84" t="s">
        <v>137</v>
      </c>
      <c r="B17" s="84"/>
      <c r="C17" s="85">
        <v>750</v>
      </c>
      <c r="F17" s="86"/>
      <c r="G17" s="86"/>
      <c r="H17" s="86"/>
      <c r="I17" s="86"/>
      <c r="J17" s="86"/>
      <c r="K17" s="86"/>
      <c r="L17" s="86"/>
      <c r="M17" s="86"/>
      <c r="N17" s="86"/>
      <c r="O17" s="86"/>
      <c r="P17" s="86"/>
      <c r="Q17" s="86"/>
      <c r="R17" s="87">
        <f>SUM(F17:Q17)</f>
        <v>0</v>
      </c>
      <c r="S17" s="86"/>
      <c r="T17" s="86"/>
      <c r="U17" s="86"/>
      <c r="V17" s="86"/>
      <c r="W17" s="86"/>
      <c r="X17" s="86"/>
      <c r="Y17" s="86"/>
      <c r="Z17" s="86"/>
      <c r="AA17" s="86"/>
      <c r="AB17" s="86"/>
      <c r="AC17" s="86"/>
      <c r="AD17" s="86"/>
      <c r="AE17" s="87">
        <f>SUM(S17:AD17)</f>
        <v>0</v>
      </c>
      <c r="AF17" s="86"/>
      <c r="AG17" s="86"/>
      <c r="AH17" s="86"/>
      <c r="AI17" s="86"/>
      <c r="AJ17" s="86"/>
      <c r="AK17" s="86"/>
      <c r="AL17" s="86"/>
      <c r="AM17" s="86"/>
      <c r="AN17" s="86"/>
      <c r="AO17" s="86"/>
      <c r="AP17" s="86"/>
      <c r="AQ17" s="86"/>
      <c r="AR17" s="87">
        <f>SUM(AF17:AQ17)</f>
        <v>0</v>
      </c>
      <c r="AS17" s="87">
        <f>SUM(R17,AE17,AR17)</f>
        <v>0</v>
      </c>
      <c r="AV17" s="88">
        <f t="shared" si="5"/>
        <v>0</v>
      </c>
      <c r="AW17" s="88">
        <f t="shared" si="5"/>
        <v>0</v>
      </c>
      <c r="AX17" s="88">
        <f t="shared" si="5"/>
        <v>0</v>
      </c>
      <c r="AY17" s="88">
        <f t="shared" si="5"/>
        <v>0</v>
      </c>
      <c r="AZ17" s="88">
        <f t="shared" si="5"/>
        <v>0</v>
      </c>
      <c r="BA17" s="88">
        <f t="shared" si="5"/>
        <v>0</v>
      </c>
      <c r="BB17" s="88">
        <f t="shared" si="5"/>
        <v>0</v>
      </c>
      <c r="BC17" s="88">
        <f t="shared" si="5"/>
        <v>0</v>
      </c>
      <c r="BD17" s="88">
        <f t="shared" si="5"/>
        <v>0</v>
      </c>
      <c r="BE17" s="88">
        <f t="shared" si="5"/>
        <v>0</v>
      </c>
      <c r="BF17" s="88">
        <f t="shared" si="6"/>
        <v>0</v>
      </c>
      <c r="BG17" s="88">
        <f t="shared" si="6"/>
        <v>0</v>
      </c>
      <c r="BH17" s="88">
        <f t="shared" si="6"/>
        <v>0</v>
      </c>
      <c r="BI17" s="88">
        <f t="shared" si="6"/>
        <v>0</v>
      </c>
      <c r="BJ17" s="88">
        <f t="shared" si="6"/>
        <v>0</v>
      </c>
      <c r="BK17" s="88">
        <f t="shared" si="6"/>
        <v>0</v>
      </c>
      <c r="BL17" s="88">
        <f t="shared" si="6"/>
        <v>0</v>
      </c>
      <c r="BM17" s="88">
        <f t="shared" si="6"/>
        <v>0</v>
      </c>
      <c r="BN17" s="88">
        <f t="shared" si="6"/>
        <v>0</v>
      </c>
      <c r="BO17" s="88">
        <f t="shared" si="6"/>
        <v>0</v>
      </c>
      <c r="BP17" s="88">
        <f t="shared" si="7"/>
        <v>0</v>
      </c>
      <c r="BQ17" s="88">
        <f t="shared" si="7"/>
        <v>0</v>
      </c>
      <c r="BR17" s="88">
        <f t="shared" si="7"/>
        <v>0</v>
      </c>
      <c r="BS17" s="88">
        <f t="shared" si="7"/>
        <v>0</v>
      </c>
      <c r="BT17" s="88">
        <f t="shared" si="7"/>
        <v>0</v>
      </c>
      <c r="BU17" s="88">
        <f t="shared" si="7"/>
        <v>0</v>
      </c>
      <c r="BV17" s="88">
        <f t="shared" si="7"/>
        <v>0</v>
      </c>
      <c r="BW17" s="88">
        <f t="shared" si="7"/>
        <v>0</v>
      </c>
      <c r="BX17" s="88">
        <f t="shared" si="7"/>
        <v>0</v>
      </c>
      <c r="BY17" s="88">
        <f t="shared" si="7"/>
        <v>0</v>
      </c>
      <c r="BZ17" s="88">
        <f t="shared" si="8"/>
        <v>0</v>
      </c>
      <c r="CA17" s="88">
        <f t="shared" si="8"/>
        <v>0</v>
      </c>
      <c r="CB17" s="88">
        <f t="shared" si="8"/>
        <v>0</v>
      </c>
      <c r="CC17" s="88">
        <f t="shared" si="8"/>
        <v>0</v>
      </c>
      <c r="CD17" s="88">
        <f t="shared" si="8"/>
        <v>0</v>
      </c>
      <c r="CE17" s="88">
        <f t="shared" si="8"/>
        <v>0</v>
      </c>
      <c r="CF17" s="88">
        <f t="shared" si="8"/>
        <v>0</v>
      </c>
      <c r="CG17" s="88">
        <f t="shared" si="8"/>
        <v>0</v>
      </c>
      <c r="CH17" s="88">
        <f t="shared" si="8"/>
        <v>0</v>
      </c>
    </row>
    <row r="18" spans="1:86" ht="20.25" customHeight="1">
      <c r="A18" s="101"/>
      <c r="B18" s="101"/>
      <c r="C18" s="102"/>
      <c r="F18" s="86"/>
      <c r="G18" s="86"/>
      <c r="H18" s="86"/>
      <c r="I18" s="86"/>
      <c r="J18" s="86"/>
      <c r="K18" s="86"/>
      <c r="L18" s="86"/>
      <c r="M18" s="86"/>
      <c r="N18" s="86"/>
      <c r="O18" s="86"/>
      <c r="P18" s="86"/>
      <c r="Q18" s="86"/>
      <c r="R18" s="87">
        <f>SUM(F18:Q18)</f>
        <v>0</v>
      </c>
      <c r="S18" s="86"/>
      <c r="T18" s="86"/>
      <c r="U18" s="86"/>
      <c r="V18" s="86"/>
      <c r="W18" s="86"/>
      <c r="X18" s="86"/>
      <c r="Y18" s="86"/>
      <c r="Z18" s="86"/>
      <c r="AA18" s="86"/>
      <c r="AB18" s="86"/>
      <c r="AC18" s="86"/>
      <c r="AD18" s="86"/>
      <c r="AE18" s="87">
        <f>SUM(S18:AD18)</f>
        <v>0</v>
      </c>
      <c r="AF18" s="86"/>
      <c r="AG18" s="86"/>
      <c r="AH18" s="86"/>
      <c r="AI18" s="86"/>
      <c r="AJ18" s="86"/>
      <c r="AK18" s="86"/>
      <c r="AL18" s="86"/>
      <c r="AM18" s="86"/>
      <c r="AN18" s="86"/>
      <c r="AO18" s="86"/>
      <c r="AP18" s="86"/>
      <c r="AQ18" s="86"/>
      <c r="AR18" s="87">
        <f>SUM(AF18:AQ18)</f>
        <v>0</v>
      </c>
      <c r="AS18" s="87">
        <f>SUM(R18,AE18,AR18)</f>
        <v>0</v>
      </c>
      <c r="AV18" s="88">
        <f t="shared" si="5"/>
        <v>0</v>
      </c>
      <c r="AW18" s="88">
        <f t="shared" si="5"/>
        <v>0</v>
      </c>
      <c r="AX18" s="88">
        <f t="shared" si="5"/>
        <v>0</v>
      </c>
      <c r="AY18" s="88">
        <f t="shared" si="5"/>
        <v>0</v>
      </c>
      <c r="AZ18" s="88">
        <f t="shared" si="5"/>
        <v>0</v>
      </c>
      <c r="BA18" s="88">
        <f t="shared" si="5"/>
        <v>0</v>
      </c>
      <c r="BB18" s="88">
        <f t="shared" si="5"/>
        <v>0</v>
      </c>
      <c r="BC18" s="88">
        <f t="shared" si="5"/>
        <v>0</v>
      </c>
      <c r="BD18" s="88">
        <f t="shared" si="5"/>
        <v>0</v>
      </c>
      <c r="BE18" s="88">
        <f t="shared" si="5"/>
        <v>0</v>
      </c>
      <c r="BF18" s="88">
        <f t="shared" si="6"/>
        <v>0</v>
      </c>
      <c r="BG18" s="88">
        <f t="shared" si="6"/>
        <v>0</v>
      </c>
      <c r="BH18" s="88">
        <f t="shared" si="6"/>
        <v>0</v>
      </c>
      <c r="BI18" s="88">
        <f t="shared" si="6"/>
        <v>0</v>
      </c>
      <c r="BJ18" s="88">
        <f t="shared" si="6"/>
        <v>0</v>
      </c>
      <c r="BK18" s="88">
        <f t="shared" si="6"/>
        <v>0</v>
      </c>
      <c r="BL18" s="88">
        <f t="shared" si="6"/>
        <v>0</v>
      </c>
      <c r="BM18" s="88">
        <f t="shared" si="6"/>
        <v>0</v>
      </c>
      <c r="BN18" s="88">
        <f t="shared" si="6"/>
        <v>0</v>
      </c>
      <c r="BO18" s="88">
        <f t="shared" si="6"/>
        <v>0</v>
      </c>
      <c r="BP18" s="88">
        <f t="shared" si="7"/>
        <v>0</v>
      </c>
      <c r="BQ18" s="88">
        <f t="shared" si="7"/>
        <v>0</v>
      </c>
      <c r="BR18" s="88">
        <f t="shared" si="7"/>
        <v>0</v>
      </c>
      <c r="BS18" s="88">
        <f t="shared" si="7"/>
        <v>0</v>
      </c>
      <c r="BT18" s="88">
        <f t="shared" si="7"/>
        <v>0</v>
      </c>
      <c r="BU18" s="88">
        <f t="shared" si="7"/>
        <v>0</v>
      </c>
      <c r="BV18" s="88">
        <f t="shared" si="7"/>
        <v>0</v>
      </c>
      <c r="BW18" s="88">
        <f t="shared" si="7"/>
        <v>0</v>
      </c>
      <c r="BX18" s="88">
        <f t="shared" si="7"/>
        <v>0</v>
      </c>
      <c r="BY18" s="88">
        <f t="shared" si="7"/>
        <v>0</v>
      </c>
      <c r="BZ18" s="88">
        <f t="shared" si="8"/>
        <v>0</v>
      </c>
      <c r="CA18" s="88">
        <f t="shared" si="8"/>
        <v>0</v>
      </c>
      <c r="CB18" s="88">
        <f t="shared" si="8"/>
        <v>0</v>
      </c>
      <c r="CC18" s="88">
        <f t="shared" si="8"/>
        <v>0</v>
      </c>
      <c r="CD18" s="88">
        <f t="shared" si="8"/>
        <v>0</v>
      </c>
      <c r="CE18" s="88">
        <f t="shared" si="8"/>
        <v>0</v>
      </c>
      <c r="CF18" s="88">
        <f t="shared" si="8"/>
        <v>0</v>
      </c>
      <c r="CG18" s="88">
        <f t="shared" si="8"/>
        <v>0</v>
      </c>
      <c r="CH18" s="88">
        <f t="shared" si="8"/>
        <v>0</v>
      </c>
    </row>
    <row r="19" spans="1:86" ht="20.25" customHeight="1">
      <c r="A19" s="103"/>
      <c r="B19" s="103"/>
      <c r="C19" s="104"/>
      <c r="F19" s="86"/>
      <c r="G19" s="86"/>
      <c r="H19" s="86"/>
      <c r="I19" s="86"/>
      <c r="J19" s="86"/>
      <c r="K19" s="86"/>
      <c r="L19" s="86"/>
      <c r="M19" s="86"/>
      <c r="N19" s="86"/>
      <c r="O19" s="86"/>
      <c r="P19" s="86"/>
      <c r="Q19" s="86"/>
      <c r="R19" s="87">
        <f>SUM(F19:Q19)</f>
        <v>0</v>
      </c>
      <c r="S19" s="86"/>
      <c r="T19" s="86"/>
      <c r="U19" s="86"/>
      <c r="V19" s="86"/>
      <c r="W19" s="86"/>
      <c r="X19" s="86"/>
      <c r="Y19" s="86"/>
      <c r="Z19" s="86"/>
      <c r="AA19" s="86"/>
      <c r="AB19" s="86"/>
      <c r="AC19" s="86"/>
      <c r="AD19" s="86"/>
      <c r="AE19" s="87">
        <f>SUM(S19:AD19)</f>
        <v>0</v>
      </c>
      <c r="AF19" s="86"/>
      <c r="AG19" s="86"/>
      <c r="AH19" s="86"/>
      <c r="AI19" s="86"/>
      <c r="AJ19" s="86"/>
      <c r="AK19" s="86"/>
      <c r="AL19" s="86"/>
      <c r="AM19" s="86"/>
      <c r="AN19" s="86"/>
      <c r="AO19" s="86"/>
      <c r="AP19" s="86"/>
      <c r="AQ19" s="86"/>
      <c r="AR19" s="87">
        <f>SUM(AF19:AQ19)</f>
        <v>0</v>
      </c>
      <c r="AS19" s="87">
        <f>SUM(R19,AE19,AR19)</f>
        <v>0</v>
      </c>
      <c r="AV19" s="88">
        <f t="shared" si="5"/>
        <v>0</v>
      </c>
      <c r="AW19" s="88">
        <f t="shared" si="5"/>
        <v>0</v>
      </c>
      <c r="AX19" s="88">
        <f t="shared" si="5"/>
        <v>0</v>
      </c>
      <c r="AY19" s="88">
        <f t="shared" si="5"/>
        <v>0</v>
      </c>
      <c r="AZ19" s="88">
        <f t="shared" si="5"/>
        <v>0</v>
      </c>
      <c r="BA19" s="88">
        <f t="shared" si="5"/>
        <v>0</v>
      </c>
      <c r="BB19" s="88">
        <f t="shared" si="5"/>
        <v>0</v>
      </c>
      <c r="BC19" s="88">
        <f t="shared" si="5"/>
        <v>0</v>
      </c>
      <c r="BD19" s="88">
        <f t="shared" si="5"/>
        <v>0</v>
      </c>
      <c r="BE19" s="88">
        <f t="shared" si="5"/>
        <v>0</v>
      </c>
      <c r="BF19" s="88">
        <f t="shared" si="6"/>
        <v>0</v>
      </c>
      <c r="BG19" s="88">
        <f t="shared" si="6"/>
        <v>0</v>
      </c>
      <c r="BH19" s="88">
        <f t="shared" si="6"/>
        <v>0</v>
      </c>
      <c r="BI19" s="88">
        <f t="shared" si="6"/>
        <v>0</v>
      </c>
      <c r="BJ19" s="88">
        <f t="shared" si="6"/>
        <v>0</v>
      </c>
      <c r="BK19" s="88">
        <f t="shared" si="6"/>
        <v>0</v>
      </c>
      <c r="BL19" s="88">
        <f t="shared" si="6"/>
        <v>0</v>
      </c>
      <c r="BM19" s="88">
        <f t="shared" si="6"/>
        <v>0</v>
      </c>
      <c r="BN19" s="88">
        <f t="shared" si="6"/>
        <v>0</v>
      </c>
      <c r="BO19" s="88">
        <f t="shared" si="6"/>
        <v>0</v>
      </c>
      <c r="BP19" s="88">
        <f t="shared" si="7"/>
        <v>0</v>
      </c>
      <c r="BQ19" s="88">
        <f t="shared" si="7"/>
        <v>0</v>
      </c>
      <c r="BR19" s="88">
        <f t="shared" si="7"/>
        <v>0</v>
      </c>
      <c r="BS19" s="88">
        <f t="shared" si="7"/>
        <v>0</v>
      </c>
      <c r="BT19" s="88">
        <f t="shared" si="7"/>
        <v>0</v>
      </c>
      <c r="BU19" s="88">
        <f t="shared" si="7"/>
        <v>0</v>
      </c>
      <c r="BV19" s="88">
        <f t="shared" si="7"/>
        <v>0</v>
      </c>
      <c r="BW19" s="88">
        <f t="shared" si="7"/>
        <v>0</v>
      </c>
      <c r="BX19" s="88">
        <f t="shared" si="7"/>
        <v>0</v>
      </c>
      <c r="BY19" s="88">
        <f t="shared" si="7"/>
        <v>0</v>
      </c>
      <c r="BZ19" s="88">
        <f t="shared" si="8"/>
        <v>0</v>
      </c>
      <c r="CA19" s="88">
        <f t="shared" si="8"/>
        <v>0</v>
      </c>
      <c r="CB19" s="88">
        <f t="shared" si="8"/>
        <v>0</v>
      </c>
      <c r="CC19" s="88">
        <f t="shared" si="8"/>
        <v>0</v>
      </c>
      <c r="CD19" s="88">
        <f t="shared" si="8"/>
        <v>0</v>
      </c>
      <c r="CE19" s="88">
        <f t="shared" si="8"/>
        <v>0</v>
      </c>
      <c r="CF19" s="88">
        <f t="shared" si="8"/>
        <v>0</v>
      </c>
      <c r="CG19" s="88">
        <f t="shared" si="8"/>
        <v>0</v>
      </c>
      <c r="CH19" s="88">
        <f t="shared" si="8"/>
        <v>0</v>
      </c>
    </row>
    <row r="20" spans="1:86" ht="27" customHeight="1">
      <c r="A20" s="105"/>
      <c r="B20" s="105"/>
      <c r="C20" s="106"/>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c r="AE20"/>
      <c r="AF20"/>
      <c r="AG20"/>
      <c r="AH20"/>
      <c r="AI20"/>
      <c r="AJ20"/>
      <c r="AK20"/>
      <c r="AL20"/>
      <c r="AM20"/>
      <c r="AN20"/>
      <c r="AO20"/>
      <c r="AP20"/>
      <c r="AQ20"/>
      <c r="AR20" s="105"/>
      <c r="AS20" s="105"/>
      <c r="AT20" s="105"/>
      <c r="AU20" s="91" t="s">
        <v>138</v>
      </c>
      <c r="AV20" s="107">
        <f t="shared" ref="AV20:CH20" si="9">SUM(AV15:AV19)</f>
        <v>0</v>
      </c>
      <c r="AW20" s="107">
        <f t="shared" si="9"/>
        <v>0</v>
      </c>
      <c r="AX20" s="107">
        <f t="shared" si="9"/>
        <v>0</v>
      </c>
      <c r="AY20" s="107">
        <f t="shared" si="9"/>
        <v>0</v>
      </c>
      <c r="AZ20" s="107">
        <f t="shared" si="9"/>
        <v>0</v>
      </c>
      <c r="BA20" s="107">
        <f t="shared" si="9"/>
        <v>0</v>
      </c>
      <c r="BB20" s="107">
        <f t="shared" si="9"/>
        <v>0</v>
      </c>
      <c r="BC20" s="107">
        <f t="shared" si="9"/>
        <v>0</v>
      </c>
      <c r="BD20" s="107">
        <f t="shared" si="9"/>
        <v>0</v>
      </c>
      <c r="BE20" s="107">
        <f t="shared" si="9"/>
        <v>0</v>
      </c>
      <c r="BF20" s="107">
        <f t="shared" si="9"/>
        <v>0</v>
      </c>
      <c r="BG20" s="107">
        <f t="shared" si="9"/>
        <v>0</v>
      </c>
      <c r="BH20" s="107">
        <f t="shared" si="9"/>
        <v>0</v>
      </c>
      <c r="BI20" s="107">
        <f t="shared" si="9"/>
        <v>0</v>
      </c>
      <c r="BJ20" s="107">
        <f t="shared" si="9"/>
        <v>0</v>
      </c>
      <c r="BK20" s="107">
        <f t="shared" si="9"/>
        <v>0</v>
      </c>
      <c r="BL20" s="107">
        <f t="shared" si="9"/>
        <v>0</v>
      </c>
      <c r="BM20" s="107">
        <f t="shared" si="9"/>
        <v>0</v>
      </c>
      <c r="BN20" s="107">
        <f t="shared" si="9"/>
        <v>0</v>
      </c>
      <c r="BO20" s="107">
        <f t="shared" si="9"/>
        <v>0</v>
      </c>
      <c r="BP20" s="107">
        <f t="shared" si="9"/>
        <v>0</v>
      </c>
      <c r="BQ20" s="107">
        <f t="shared" si="9"/>
        <v>0</v>
      </c>
      <c r="BR20" s="107">
        <f t="shared" si="9"/>
        <v>0</v>
      </c>
      <c r="BS20" s="107">
        <f t="shared" si="9"/>
        <v>0</v>
      </c>
      <c r="BT20" s="107">
        <f t="shared" si="9"/>
        <v>0</v>
      </c>
      <c r="BU20" s="107">
        <f t="shared" si="9"/>
        <v>0</v>
      </c>
      <c r="BV20" s="107">
        <f t="shared" si="9"/>
        <v>0</v>
      </c>
      <c r="BW20" s="107">
        <f t="shared" si="9"/>
        <v>0</v>
      </c>
      <c r="BX20" s="107">
        <f t="shared" si="9"/>
        <v>0</v>
      </c>
      <c r="BY20" s="107">
        <f t="shared" si="9"/>
        <v>0</v>
      </c>
      <c r="BZ20" s="107">
        <f t="shared" si="9"/>
        <v>0</v>
      </c>
      <c r="CA20" s="107">
        <f t="shared" si="9"/>
        <v>0</v>
      </c>
      <c r="CB20" s="107">
        <f t="shared" si="9"/>
        <v>0</v>
      </c>
      <c r="CC20" s="107">
        <f t="shared" si="9"/>
        <v>0</v>
      </c>
      <c r="CD20" s="107">
        <f t="shared" si="9"/>
        <v>0</v>
      </c>
      <c r="CE20" s="107">
        <f t="shared" si="9"/>
        <v>0</v>
      </c>
      <c r="CF20" s="107">
        <f t="shared" si="9"/>
        <v>0</v>
      </c>
      <c r="CG20" s="107">
        <f t="shared" si="9"/>
        <v>0</v>
      </c>
      <c r="CH20" s="107">
        <f t="shared" si="9"/>
        <v>0</v>
      </c>
    </row>
    <row r="21" spans="1:86" ht="15.75" customHeight="1">
      <c r="A21" s="105"/>
      <c r="B21" s="105"/>
      <c r="C21" s="106"/>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c r="AE21"/>
      <c r="AF21"/>
      <c r="AG21"/>
      <c r="AH21"/>
      <c r="AI21"/>
      <c r="AJ21"/>
      <c r="AK21"/>
      <c r="AL21"/>
      <c r="AM21"/>
      <c r="AN21"/>
      <c r="AO21"/>
      <c r="AP21"/>
      <c r="AQ21"/>
      <c r="AR21" s="105"/>
      <c r="AS21" s="105"/>
      <c r="AT21" s="105"/>
      <c r="AU21" s="105"/>
      <c r="AV21" s="105"/>
      <c r="AW21" s="105"/>
      <c r="AX21" s="105"/>
      <c r="AY21" s="105"/>
      <c r="AZ21" s="105"/>
      <c r="BA21" s="105"/>
      <c r="BB21" s="105"/>
      <c r="BC21" s="105"/>
      <c r="BD21" s="105"/>
      <c r="BE21" s="105"/>
      <c r="BF21" s="105"/>
      <c r="BG21" s="105"/>
      <c r="BH21" s="105"/>
      <c r="BI21" s="105"/>
      <c r="BJ21" s="105"/>
      <c r="BK21" s="105"/>
      <c r="BL21" s="105"/>
      <c r="BM21" s="105"/>
      <c r="BN21" s="105"/>
      <c r="BO21" s="105"/>
      <c r="BP21" s="105"/>
      <c r="BQ21" s="105"/>
      <c r="BR21" s="105"/>
      <c r="BS21" s="105"/>
      <c r="BT21" s="105"/>
      <c r="BU21" s="105"/>
      <c r="BV21" s="105"/>
      <c r="BW21" s="105"/>
      <c r="BX21" s="105"/>
      <c r="BY21" s="105"/>
      <c r="BZ21" s="105"/>
      <c r="CA21" s="105"/>
      <c r="CB21" s="105"/>
      <c r="CC21" s="105"/>
      <c r="CD21" s="105"/>
      <c r="CE21" s="105"/>
      <c r="CF21" s="105"/>
      <c r="CG21" s="105"/>
    </row>
  </sheetData>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7B562"/>
  </sheetPr>
  <dimension ref="A1:AO15"/>
  <sheetViews>
    <sheetView zoomScaleNormal="100" workbookViewId="0">
      <selection activeCell="H6" sqref="H6"/>
    </sheetView>
  </sheetViews>
  <sheetFormatPr defaultColWidth="10.625" defaultRowHeight="15.75"/>
  <cols>
    <col min="2" max="2" width="23" customWidth="1"/>
    <col min="3" max="3" width="12.875" customWidth="1"/>
    <col min="6" max="6" width="13.5" customWidth="1"/>
    <col min="7" max="7" width="11.25" customWidth="1"/>
    <col min="8" max="8" width="9.875" customWidth="1"/>
  </cols>
  <sheetData>
    <row r="1" spans="1:41" ht="34.5" customHeight="1">
      <c r="A1" s="51"/>
      <c r="B1" s="27" t="s">
        <v>143</v>
      </c>
      <c r="C1" s="24"/>
      <c r="D1" s="24"/>
      <c r="E1" s="24"/>
      <c r="F1" s="24"/>
      <c r="G1" s="24"/>
      <c r="H1" s="24"/>
      <c r="I1" s="24"/>
      <c r="J1" s="23"/>
      <c r="K1" s="23"/>
    </row>
    <row r="2" spans="1:41" ht="15.75" customHeight="1">
      <c r="B2" t="s">
        <v>144</v>
      </c>
    </row>
    <row r="3" spans="1:41" ht="15.75" customHeight="1">
      <c r="B3" s="26" t="s">
        <v>145</v>
      </c>
    </row>
    <row r="4" spans="1:41" ht="15.75" customHeight="1">
      <c r="B4" s="108" t="s">
        <v>76</v>
      </c>
      <c r="C4" s="105"/>
      <c r="D4" s="105"/>
      <c r="E4" s="105"/>
      <c r="F4" s="105"/>
      <c r="G4" s="105"/>
      <c r="H4" s="105"/>
      <c r="I4" s="105"/>
      <c r="J4" s="105"/>
      <c r="K4" s="105"/>
      <c r="L4" s="105"/>
      <c r="M4" s="105"/>
      <c r="N4" s="105"/>
      <c r="O4" s="105"/>
      <c r="P4" s="108" t="s">
        <v>99</v>
      </c>
      <c r="Q4" s="105"/>
      <c r="R4" s="105"/>
      <c r="S4" s="105"/>
      <c r="T4" s="105"/>
      <c r="U4" s="105"/>
      <c r="V4" s="105"/>
      <c r="W4" s="105"/>
      <c r="X4" s="105"/>
      <c r="Y4" s="105"/>
      <c r="Z4" s="105"/>
      <c r="AA4" s="105"/>
      <c r="AB4" s="105"/>
      <c r="AC4" s="108" t="s">
        <v>100</v>
      </c>
      <c r="AD4" s="105"/>
      <c r="AE4" s="105"/>
      <c r="AF4" s="105"/>
      <c r="AG4" s="105"/>
      <c r="AH4" s="105"/>
      <c r="AI4" s="105"/>
      <c r="AJ4" s="105"/>
      <c r="AK4" s="105"/>
      <c r="AL4" s="105"/>
      <c r="AM4" s="105"/>
      <c r="AN4" s="105"/>
      <c r="AO4" s="105"/>
    </row>
    <row r="5" spans="1:41" s="109" customFormat="1" ht="15.75" customHeight="1">
      <c r="B5" s="110" t="s">
        <v>146</v>
      </c>
      <c r="C5" s="111" t="s">
        <v>122</v>
      </c>
      <c r="D5" s="111" t="s">
        <v>123</v>
      </c>
      <c r="E5" s="111" t="s">
        <v>124</v>
      </c>
      <c r="F5" s="111" t="s">
        <v>125</v>
      </c>
      <c r="G5" s="111" t="s">
        <v>126</v>
      </c>
      <c r="H5" s="111" t="s">
        <v>127</v>
      </c>
      <c r="I5" s="111" t="s">
        <v>128</v>
      </c>
      <c r="J5" s="111" t="s">
        <v>129</v>
      </c>
      <c r="K5" s="112" t="s">
        <v>130</v>
      </c>
      <c r="L5" s="112" t="s">
        <v>131</v>
      </c>
      <c r="M5" s="112" t="s">
        <v>132</v>
      </c>
      <c r="N5" s="112" t="s">
        <v>133</v>
      </c>
      <c r="O5" s="112" t="s">
        <v>98</v>
      </c>
      <c r="P5" s="111" t="s">
        <v>122</v>
      </c>
      <c r="Q5" s="111" t="s">
        <v>123</v>
      </c>
      <c r="R5" s="111" t="s">
        <v>124</v>
      </c>
      <c r="S5" s="111" t="s">
        <v>125</v>
      </c>
      <c r="T5" s="111" t="s">
        <v>126</v>
      </c>
      <c r="U5" s="111" t="s">
        <v>127</v>
      </c>
      <c r="V5" s="111" t="s">
        <v>128</v>
      </c>
      <c r="W5" s="111" t="s">
        <v>129</v>
      </c>
      <c r="X5" s="112" t="s">
        <v>130</v>
      </c>
      <c r="Y5" s="112" t="s">
        <v>131</v>
      </c>
      <c r="Z5" s="112" t="s">
        <v>132</v>
      </c>
      <c r="AA5" s="112" t="s">
        <v>133</v>
      </c>
      <c r="AB5" s="112" t="s">
        <v>98</v>
      </c>
      <c r="AC5" s="111" t="s">
        <v>122</v>
      </c>
      <c r="AD5" s="111" t="s">
        <v>123</v>
      </c>
      <c r="AE5" s="111" t="s">
        <v>124</v>
      </c>
      <c r="AF5" s="111" t="s">
        <v>125</v>
      </c>
      <c r="AG5" s="111" t="s">
        <v>126</v>
      </c>
      <c r="AH5" s="111" t="s">
        <v>127</v>
      </c>
      <c r="AI5" s="111" t="s">
        <v>128</v>
      </c>
      <c r="AJ5" s="111" t="s">
        <v>129</v>
      </c>
      <c r="AK5" s="112" t="s">
        <v>130</v>
      </c>
      <c r="AL5" s="112" t="s">
        <v>131</v>
      </c>
      <c r="AM5" s="112" t="s">
        <v>132</v>
      </c>
      <c r="AN5" s="112" t="s">
        <v>133</v>
      </c>
      <c r="AO5" s="112" t="s">
        <v>98</v>
      </c>
    </row>
    <row r="6" spans="1:41" ht="15.75" customHeight="1">
      <c r="B6" s="105" t="s">
        <v>147</v>
      </c>
      <c r="C6" s="113"/>
      <c r="D6" s="114">
        <v>1000</v>
      </c>
      <c r="E6" s="114">
        <v>1000</v>
      </c>
      <c r="F6" s="114">
        <v>1000</v>
      </c>
      <c r="G6" s="114">
        <v>1000</v>
      </c>
      <c r="H6" s="114">
        <v>1000</v>
      </c>
      <c r="I6" s="114">
        <v>1000</v>
      </c>
      <c r="J6" s="114">
        <v>1000</v>
      </c>
      <c r="K6" s="114">
        <v>1000</v>
      </c>
      <c r="L6" s="114">
        <v>1000</v>
      </c>
      <c r="M6" s="114">
        <v>1000</v>
      </c>
      <c r="N6" s="114">
        <v>1000</v>
      </c>
      <c r="O6" s="114">
        <f t="shared" ref="O6:O11" si="0">SUM(C6:N6)</f>
        <v>11000</v>
      </c>
      <c r="P6" s="113">
        <v>1500</v>
      </c>
      <c r="Q6" s="113">
        <v>1500</v>
      </c>
      <c r="R6" s="113">
        <v>1500</v>
      </c>
      <c r="S6" s="113">
        <v>1500</v>
      </c>
      <c r="T6" s="113">
        <v>1500</v>
      </c>
      <c r="U6" s="113">
        <v>1500</v>
      </c>
      <c r="V6" s="113">
        <v>1500</v>
      </c>
      <c r="W6" s="113">
        <v>1500</v>
      </c>
      <c r="X6" s="113">
        <v>1500</v>
      </c>
      <c r="Y6" s="113">
        <v>1500</v>
      </c>
      <c r="Z6" s="113">
        <v>1500</v>
      </c>
      <c r="AA6" s="113">
        <v>1500</v>
      </c>
      <c r="AB6" s="114">
        <f t="shared" ref="AB6:AB11" si="1">SUM(P6:AA6)</f>
        <v>18000</v>
      </c>
      <c r="AC6" s="113">
        <v>2000</v>
      </c>
      <c r="AD6" s="113">
        <v>2000</v>
      </c>
      <c r="AE6" s="113">
        <v>2000</v>
      </c>
      <c r="AF6" s="113">
        <v>2000</v>
      </c>
      <c r="AG6" s="113">
        <v>2000</v>
      </c>
      <c r="AH6" s="113">
        <v>2000</v>
      </c>
      <c r="AI6" s="113">
        <v>2000</v>
      </c>
      <c r="AJ6" s="113">
        <v>2000</v>
      </c>
      <c r="AK6" s="113">
        <v>2000</v>
      </c>
      <c r="AL6" s="113">
        <v>2000</v>
      </c>
      <c r="AM6" s="113">
        <v>2000</v>
      </c>
      <c r="AN6" s="113">
        <v>2000</v>
      </c>
      <c r="AO6" s="114">
        <f t="shared" ref="AO6:AO11" si="2">SUM(AC6:AN6)</f>
        <v>24000</v>
      </c>
    </row>
    <row r="7" spans="1:41" ht="15.75" customHeight="1">
      <c r="B7" s="105" t="s">
        <v>147</v>
      </c>
      <c r="C7" s="113"/>
      <c r="D7" s="115"/>
      <c r="E7" s="115"/>
      <c r="F7" s="115"/>
      <c r="G7" s="115"/>
      <c r="H7" s="115"/>
      <c r="I7" s="115"/>
      <c r="J7" s="115"/>
      <c r="K7" s="115"/>
      <c r="L7" s="115"/>
      <c r="M7" s="115"/>
      <c r="N7" s="115"/>
      <c r="O7" s="114">
        <f t="shared" si="0"/>
        <v>0</v>
      </c>
      <c r="P7" s="116"/>
      <c r="Q7" s="115"/>
      <c r="R7" s="115"/>
      <c r="S7" s="115"/>
      <c r="T7" s="115"/>
      <c r="U7" s="115"/>
      <c r="V7" s="115"/>
      <c r="W7" s="115"/>
      <c r="X7" s="115"/>
      <c r="Y7" s="115"/>
      <c r="Z7" s="115"/>
      <c r="AA7" s="115"/>
      <c r="AB7" s="114">
        <f t="shared" si="1"/>
        <v>0</v>
      </c>
      <c r="AC7" s="116"/>
      <c r="AD7" s="115"/>
      <c r="AE7" s="115"/>
      <c r="AF7" s="115"/>
      <c r="AG7" s="115"/>
      <c r="AH7" s="115"/>
      <c r="AI7" s="115"/>
      <c r="AJ7" s="115"/>
      <c r="AK7" s="115"/>
      <c r="AL7" s="115"/>
      <c r="AM7" s="115"/>
      <c r="AN7" s="115"/>
      <c r="AO7" s="114">
        <f t="shared" si="2"/>
        <v>0</v>
      </c>
    </row>
    <row r="8" spans="1:41" ht="15.75" customHeight="1">
      <c r="B8" s="105" t="s">
        <v>147</v>
      </c>
      <c r="C8" s="113"/>
      <c r="D8" s="115"/>
      <c r="E8" s="115"/>
      <c r="F8" s="115"/>
      <c r="G8" s="115"/>
      <c r="H8" s="115"/>
      <c r="I8" s="115"/>
      <c r="J8" s="115"/>
      <c r="K8" s="115"/>
      <c r="L8" s="115"/>
      <c r="M8" s="115"/>
      <c r="N8" s="115"/>
      <c r="O8" s="114">
        <f t="shared" si="0"/>
        <v>0</v>
      </c>
      <c r="P8" s="116"/>
      <c r="Q8" s="115"/>
      <c r="R8" s="115"/>
      <c r="S8" s="115"/>
      <c r="T8" s="115"/>
      <c r="U8" s="115"/>
      <c r="V8" s="115"/>
      <c r="W8" s="115"/>
      <c r="X8" s="115"/>
      <c r="Y8" s="115"/>
      <c r="Z8" s="115"/>
      <c r="AA8" s="115"/>
      <c r="AB8" s="114">
        <f t="shared" si="1"/>
        <v>0</v>
      </c>
      <c r="AC8" s="116"/>
      <c r="AD8" s="115"/>
      <c r="AE8" s="115"/>
      <c r="AF8" s="115"/>
      <c r="AG8" s="115"/>
      <c r="AH8" s="115"/>
      <c r="AI8" s="115"/>
      <c r="AJ8" s="115"/>
      <c r="AK8" s="115"/>
      <c r="AL8" s="115"/>
      <c r="AM8" s="115"/>
      <c r="AN8" s="115"/>
      <c r="AO8" s="114">
        <f t="shared" si="2"/>
        <v>0</v>
      </c>
    </row>
    <row r="9" spans="1:41" ht="15.75" customHeight="1">
      <c r="B9" s="105" t="s">
        <v>147</v>
      </c>
      <c r="C9" s="113"/>
      <c r="D9" s="115"/>
      <c r="E9" s="115"/>
      <c r="F9" s="115"/>
      <c r="G9" s="115"/>
      <c r="H9" s="115"/>
      <c r="I9" s="115"/>
      <c r="J9" s="115"/>
      <c r="K9" s="115"/>
      <c r="L9" s="115"/>
      <c r="M9" s="115"/>
      <c r="N9" s="115"/>
      <c r="O9" s="114">
        <f t="shared" si="0"/>
        <v>0</v>
      </c>
      <c r="P9" s="116"/>
      <c r="Q9" s="115"/>
      <c r="R9" s="115"/>
      <c r="S9" s="115"/>
      <c r="T9" s="115"/>
      <c r="U9" s="115"/>
      <c r="V9" s="115"/>
      <c r="W9" s="115"/>
      <c r="X9" s="115"/>
      <c r="Y9" s="115"/>
      <c r="Z9" s="115"/>
      <c r="AA9" s="115"/>
      <c r="AB9" s="114">
        <f t="shared" si="1"/>
        <v>0</v>
      </c>
      <c r="AC9" s="116"/>
      <c r="AD9" s="115"/>
      <c r="AE9" s="115"/>
      <c r="AF9" s="115"/>
      <c r="AG9" s="115"/>
      <c r="AH9" s="115"/>
      <c r="AI9" s="115"/>
      <c r="AJ9" s="115"/>
      <c r="AK9" s="115"/>
      <c r="AL9" s="115"/>
      <c r="AM9" s="115"/>
      <c r="AN9" s="115"/>
      <c r="AO9" s="114">
        <f t="shared" si="2"/>
        <v>0</v>
      </c>
    </row>
    <row r="10" spans="1:41" ht="15.75" customHeight="1">
      <c r="B10" s="105" t="s">
        <v>147</v>
      </c>
      <c r="C10" s="113"/>
      <c r="D10" s="117"/>
      <c r="E10" s="117"/>
      <c r="F10" s="117"/>
      <c r="G10" s="117"/>
      <c r="H10" s="117"/>
      <c r="I10" s="117"/>
      <c r="J10" s="117"/>
      <c r="K10" s="117"/>
      <c r="L10" s="117"/>
      <c r="M10" s="117"/>
      <c r="N10" s="117"/>
      <c r="O10" s="114">
        <f t="shared" si="0"/>
        <v>0</v>
      </c>
      <c r="P10" s="117"/>
      <c r="Q10" s="117"/>
      <c r="R10" s="117"/>
      <c r="S10" s="117"/>
      <c r="T10" s="117"/>
      <c r="U10" s="117"/>
      <c r="V10" s="117"/>
      <c r="W10" s="117"/>
      <c r="X10" s="117"/>
      <c r="Y10" s="117"/>
      <c r="Z10" s="117"/>
      <c r="AA10" s="117"/>
      <c r="AB10" s="114">
        <f t="shared" si="1"/>
        <v>0</v>
      </c>
      <c r="AC10" s="117"/>
      <c r="AD10" s="117"/>
      <c r="AE10" s="117"/>
      <c r="AF10" s="117"/>
      <c r="AG10" s="117"/>
      <c r="AH10" s="117"/>
      <c r="AI10" s="117"/>
      <c r="AJ10" s="117"/>
      <c r="AK10" s="117"/>
      <c r="AL10" s="117"/>
      <c r="AM10" s="117"/>
      <c r="AN10" s="117"/>
      <c r="AO10" s="114">
        <f t="shared" si="2"/>
        <v>0</v>
      </c>
    </row>
    <row r="11" spans="1:41" ht="15.75" customHeight="1">
      <c r="B11" s="114" t="s">
        <v>98</v>
      </c>
      <c r="C11" s="114">
        <f t="shared" ref="C11:N11" si="3">SUM(C6:C10)</f>
        <v>0</v>
      </c>
      <c r="D11" s="114">
        <f t="shared" si="3"/>
        <v>1000</v>
      </c>
      <c r="E11" s="114">
        <f t="shared" si="3"/>
        <v>1000</v>
      </c>
      <c r="F11" s="114">
        <f t="shared" si="3"/>
        <v>1000</v>
      </c>
      <c r="G11" s="114">
        <f t="shared" si="3"/>
        <v>1000</v>
      </c>
      <c r="H11" s="114">
        <f t="shared" si="3"/>
        <v>1000</v>
      </c>
      <c r="I11" s="114">
        <f t="shared" si="3"/>
        <v>1000</v>
      </c>
      <c r="J11" s="114">
        <f t="shared" si="3"/>
        <v>1000</v>
      </c>
      <c r="K11" s="114">
        <f t="shared" si="3"/>
        <v>1000</v>
      </c>
      <c r="L11" s="114">
        <f t="shared" si="3"/>
        <v>1000</v>
      </c>
      <c r="M11" s="114">
        <f t="shared" si="3"/>
        <v>1000</v>
      </c>
      <c r="N11" s="114">
        <f t="shared" si="3"/>
        <v>1000</v>
      </c>
      <c r="O11" s="114">
        <f t="shared" si="0"/>
        <v>11000</v>
      </c>
      <c r="P11" s="114">
        <f t="shared" ref="P11:AA11" si="4">SUM(P6:P10)</f>
        <v>1500</v>
      </c>
      <c r="Q11" s="114">
        <f t="shared" si="4"/>
        <v>1500</v>
      </c>
      <c r="R11" s="114">
        <f t="shared" si="4"/>
        <v>1500</v>
      </c>
      <c r="S11" s="114">
        <f t="shared" si="4"/>
        <v>1500</v>
      </c>
      <c r="T11" s="114">
        <f t="shared" si="4"/>
        <v>1500</v>
      </c>
      <c r="U11" s="114">
        <f t="shared" si="4"/>
        <v>1500</v>
      </c>
      <c r="V11" s="114">
        <f t="shared" si="4"/>
        <v>1500</v>
      </c>
      <c r="W11" s="114">
        <f t="shared" si="4"/>
        <v>1500</v>
      </c>
      <c r="X11" s="114">
        <f t="shared" si="4"/>
        <v>1500</v>
      </c>
      <c r="Y11" s="114">
        <f t="shared" si="4"/>
        <v>1500</v>
      </c>
      <c r="Z11" s="114">
        <f t="shared" si="4"/>
        <v>1500</v>
      </c>
      <c r="AA11" s="114">
        <f t="shared" si="4"/>
        <v>1500</v>
      </c>
      <c r="AB11" s="114">
        <f t="shared" si="1"/>
        <v>18000</v>
      </c>
      <c r="AC11" s="114">
        <f t="shared" ref="AC11:AN11" si="5">SUM(AC6:AC10)</f>
        <v>2000</v>
      </c>
      <c r="AD11" s="114">
        <f t="shared" si="5"/>
        <v>2000</v>
      </c>
      <c r="AE11" s="114">
        <f t="shared" si="5"/>
        <v>2000</v>
      </c>
      <c r="AF11" s="114">
        <f t="shared" si="5"/>
        <v>2000</v>
      </c>
      <c r="AG11" s="114">
        <f t="shared" si="5"/>
        <v>2000</v>
      </c>
      <c r="AH11" s="114">
        <f t="shared" si="5"/>
        <v>2000</v>
      </c>
      <c r="AI11" s="114">
        <f t="shared" si="5"/>
        <v>2000</v>
      </c>
      <c r="AJ11" s="114">
        <f t="shared" si="5"/>
        <v>2000</v>
      </c>
      <c r="AK11" s="114">
        <f t="shared" si="5"/>
        <v>2000</v>
      </c>
      <c r="AL11" s="114">
        <f t="shared" si="5"/>
        <v>2000</v>
      </c>
      <c r="AM11" s="114">
        <f t="shared" si="5"/>
        <v>2000</v>
      </c>
      <c r="AN11" s="114">
        <f t="shared" si="5"/>
        <v>2000</v>
      </c>
      <c r="AO11" s="114">
        <f t="shared" si="2"/>
        <v>24000</v>
      </c>
    </row>
    <row r="12" spans="1:41" ht="15.75" customHeight="1">
      <c r="B12" s="118" t="s">
        <v>148</v>
      </c>
      <c r="C12" s="114">
        <f t="shared" ref="C12:AO12" si="6">C11*$C$15</f>
        <v>0</v>
      </c>
      <c r="D12" s="114">
        <f t="shared" si="6"/>
        <v>320</v>
      </c>
      <c r="E12" s="114">
        <f t="shared" si="6"/>
        <v>320</v>
      </c>
      <c r="F12" s="114">
        <f t="shared" si="6"/>
        <v>320</v>
      </c>
      <c r="G12" s="114">
        <f t="shared" si="6"/>
        <v>320</v>
      </c>
      <c r="H12" s="114">
        <f t="shared" si="6"/>
        <v>320</v>
      </c>
      <c r="I12" s="114">
        <f t="shared" si="6"/>
        <v>320</v>
      </c>
      <c r="J12" s="114">
        <f t="shared" si="6"/>
        <v>320</v>
      </c>
      <c r="K12" s="114">
        <f t="shared" si="6"/>
        <v>320</v>
      </c>
      <c r="L12" s="114">
        <f t="shared" si="6"/>
        <v>320</v>
      </c>
      <c r="M12" s="114">
        <f t="shared" si="6"/>
        <v>320</v>
      </c>
      <c r="N12" s="114">
        <f t="shared" si="6"/>
        <v>320</v>
      </c>
      <c r="O12" s="114">
        <f t="shared" si="6"/>
        <v>3520</v>
      </c>
      <c r="P12" s="114">
        <f t="shared" si="6"/>
        <v>480</v>
      </c>
      <c r="Q12" s="114">
        <f t="shared" si="6"/>
        <v>480</v>
      </c>
      <c r="R12" s="114">
        <f t="shared" si="6"/>
        <v>480</v>
      </c>
      <c r="S12" s="114">
        <f t="shared" si="6"/>
        <v>480</v>
      </c>
      <c r="T12" s="114">
        <f t="shared" si="6"/>
        <v>480</v>
      </c>
      <c r="U12" s="114">
        <f t="shared" si="6"/>
        <v>480</v>
      </c>
      <c r="V12" s="114">
        <f t="shared" si="6"/>
        <v>480</v>
      </c>
      <c r="W12" s="114">
        <f t="shared" si="6"/>
        <v>480</v>
      </c>
      <c r="X12" s="114">
        <f t="shared" si="6"/>
        <v>480</v>
      </c>
      <c r="Y12" s="114">
        <f t="shared" si="6"/>
        <v>480</v>
      </c>
      <c r="Z12" s="114">
        <f t="shared" si="6"/>
        <v>480</v>
      </c>
      <c r="AA12" s="114">
        <f t="shared" si="6"/>
        <v>480</v>
      </c>
      <c r="AB12" s="114">
        <f t="shared" si="6"/>
        <v>5760</v>
      </c>
      <c r="AC12" s="114">
        <f t="shared" si="6"/>
        <v>640</v>
      </c>
      <c r="AD12" s="114">
        <f t="shared" si="6"/>
        <v>640</v>
      </c>
      <c r="AE12" s="114">
        <f t="shared" si="6"/>
        <v>640</v>
      </c>
      <c r="AF12" s="114">
        <f t="shared" si="6"/>
        <v>640</v>
      </c>
      <c r="AG12" s="114">
        <f t="shared" si="6"/>
        <v>640</v>
      </c>
      <c r="AH12" s="114">
        <f t="shared" si="6"/>
        <v>640</v>
      </c>
      <c r="AI12" s="114">
        <f t="shared" si="6"/>
        <v>640</v>
      </c>
      <c r="AJ12" s="114">
        <f t="shared" si="6"/>
        <v>640</v>
      </c>
      <c r="AK12" s="114">
        <f t="shared" si="6"/>
        <v>640</v>
      </c>
      <c r="AL12" s="114">
        <f t="shared" si="6"/>
        <v>640</v>
      </c>
      <c r="AM12" s="114">
        <f t="shared" si="6"/>
        <v>640</v>
      </c>
      <c r="AN12" s="114">
        <f t="shared" si="6"/>
        <v>640</v>
      </c>
      <c r="AO12" s="114">
        <f t="shared" si="6"/>
        <v>7680</v>
      </c>
    </row>
    <row r="13" spans="1:41" ht="15.75" customHeight="1">
      <c r="B13" s="119" t="s">
        <v>149</v>
      </c>
      <c r="C13" s="114">
        <f t="shared" ref="C13:AO13" si="7">C11+C12</f>
        <v>0</v>
      </c>
      <c r="D13" s="114">
        <f t="shared" si="7"/>
        <v>1320</v>
      </c>
      <c r="E13" s="114">
        <f t="shared" si="7"/>
        <v>1320</v>
      </c>
      <c r="F13" s="114">
        <f t="shared" si="7"/>
        <v>1320</v>
      </c>
      <c r="G13" s="114">
        <f t="shared" si="7"/>
        <v>1320</v>
      </c>
      <c r="H13" s="114">
        <f t="shared" si="7"/>
        <v>1320</v>
      </c>
      <c r="I13" s="114">
        <f t="shared" si="7"/>
        <v>1320</v>
      </c>
      <c r="J13" s="114">
        <f t="shared" si="7"/>
        <v>1320</v>
      </c>
      <c r="K13" s="114">
        <f t="shared" si="7"/>
        <v>1320</v>
      </c>
      <c r="L13" s="114">
        <f t="shared" si="7"/>
        <v>1320</v>
      </c>
      <c r="M13" s="114">
        <f t="shared" si="7"/>
        <v>1320</v>
      </c>
      <c r="N13" s="114">
        <f t="shared" si="7"/>
        <v>1320</v>
      </c>
      <c r="O13" s="114">
        <f t="shared" si="7"/>
        <v>14520</v>
      </c>
      <c r="P13" s="114">
        <f t="shared" si="7"/>
        <v>1980</v>
      </c>
      <c r="Q13" s="114">
        <f t="shared" si="7"/>
        <v>1980</v>
      </c>
      <c r="R13" s="114">
        <f t="shared" si="7"/>
        <v>1980</v>
      </c>
      <c r="S13" s="114">
        <f t="shared" si="7"/>
        <v>1980</v>
      </c>
      <c r="T13" s="114">
        <f t="shared" si="7"/>
        <v>1980</v>
      </c>
      <c r="U13" s="114">
        <f t="shared" si="7"/>
        <v>1980</v>
      </c>
      <c r="V13" s="114">
        <f t="shared" si="7"/>
        <v>1980</v>
      </c>
      <c r="W13" s="114">
        <f t="shared" si="7"/>
        <v>1980</v>
      </c>
      <c r="X13" s="114">
        <f t="shared" si="7"/>
        <v>1980</v>
      </c>
      <c r="Y13" s="114">
        <f t="shared" si="7"/>
        <v>1980</v>
      </c>
      <c r="Z13" s="114">
        <f t="shared" si="7"/>
        <v>1980</v>
      </c>
      <c r="AA13" s="114">
        <f t="shared" si="7"/>
        <v>1980</v>
      </c>
      <c r="AB13" s="114">
        <f t="shared" si="7"/>
        <v>23760</v>
      </c>
      <c r="AC13" s="114">
        <f t="shared" si="7"/>
        <v>2640</v>
      </c>
      <c r="AD13" s="114">
        <f t="shared" si="7"/>
        <v>2640</v>
      </c>
      <c r="AE13" s="114">
        <f t="shared" si="7"/>
        <v>2640</v>
      </c>
      <c r="AF13" s="114">
        <f t="shared" si="7"/>
        <v>2640</v>
      </c>
      <c r="AG13" s="114">
        <f t="shared" si="7"/>
        <v>2640</v>
      </c>
      <c r="AH13" s="114">
        <f t="shared" si="7"/>
        <v>2640</v>
      </c>
      <c r="AI13" s="114">
        <f t="shared" si="7"/>
        <v>2640</v>
      </c>
      <c r="AJ13" s="114">
        <f t="shared" si="7"/>
        <v>2640</v>
      </c>
      <c r="AK13" s="114">
        <f t="shared" si="7"/>
        <v>2640</v>
      </c>
      <c r="AL13" s="114">
        <f t="shared" si="7"/>
        <v>2640</v>
      </c>
      <c r="AM13" s="114">
        <f t="shared" si="7"/>
        <v>2640</v>
      </c>
      <c r="AN13" s="114">
        <f t="shared" si="7"/>
        <v>2640</v>
      </c>
      <c r="AO13" s="114">
        <f t="shared" si="7"/>
        <v>31680</v>
      </c>
    </row>
    <row r="15" spans="1:41" ht="15.75" customHeight="1">
      <c r="B15" t="s">
        <v>150</v>
      </c>
      <c r="C15" s="120">
        <v>0.32</v>
      </c>
    </row>
  </sheetData>
  <pageMargins left="0.7" right="0.7" top="0.75" bottom="0.75" header="0.511811023622047" footer="0.511811023622047"/>
  <pageSetup paperSize="9" orientation="portrait" horizontalDpi="300" verticalDpi="300"/>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7B562"/>
  </sheetPr>
  <dimension ref="A2:AO19"/>
  <sheetViews>
    <sheetView zoomScaleNormal="100" workbookViewId="0">
      <selection activeCell="B14" sqref="B14"/>
    </sheetView>
  </sheetViews>
  <sheetFormatPr defaultColWidth="10.625" defaultRowHeight="15.75"/>
  <cols>
    <col min="1" max="1" width="2.125" customWidth="1"/>
    <col min="2" max="2" width="24.25" customWidth="1"/>
    <col min="3" max="3" width="16.25" customWidth="1"/>
    <col min="4" max="4" width="14.875" customWidth="1"/>
    <col min="5" max="5" width="14.625" customWidth="1"/>
    <col min="6" max="6" width="16.5" customWidth="1"/>
    <col min="7" max="7" width="16.75" customWidth="1"/>
    <col min="8" max="8" width="17" customWidth="1"/>
    <col min="9" max="9" width="16.625" customWidth="1"/>
    <col min="10" max="10" width="16.75" customWidth="1"/>
    <col min="11" max="11" width="16.125" customWidth="1"/>
    <col min="12" max="12" width="15.75" customWidth="1"/>
  </cols>
  <sheetData>
    <row r="2" spans="1:41" ht="34.5" customHeight="1">
      <c r="A2" s="51"/>
      <c r="B2" s="27" t="s">
        <v>151</v>
      </c>
      <c r="C2" s="24"/>
      <c r="D2" s="24"/>
      <c r="E2" s="24"/>
    </row>
    <row r="3" spans="1:41" ht="15.75" customHeight="1">
      <c r="B3" s="26" t="s">
        <v>152</v>
      </c>
      <c r="C3" s="121"/>
      <c r="D3" s="121"/>
    </row>
    <row r="4" spans="1:41" ht="15.75" customHeight="1">
      <c r="B4" s="122"/>
      <c r="C4" s="122" t="s">
        <v>76</v>
      </c>
      <c r="P4" s="122" t="s">
        <v>99</v>
      </c>
      <c r="AC4" s="122" t="s">
        <v>100</v>
      </c>
    </row>
    <row r="5" spans="1:41" ht="15.75" customHeight="1">
      <c r="B5" s="123" t="s">
        <v>103</v>
      </c>
      <c r="C5" s="111" t="s">
        <v>122</v>
      </c>
      <c r="D5" s="111" t="s">
        <v>123</v>
      </c>
      <c r="E5" s="111" t="s">
        <v>124</v>
      </c>
      <c r="F5" s="111" t="s">
        <v>125</v>
      </c>
      <c r="G5" s="111" t="s">
        <v>126</v>
      </c>
      <c r="H5" s="111" t="s">
        <v>127</v>
      </c>
      <c r="I5" s="111" t="s">
        <v>128</v>
      </c>
      <c r="J5" s="111" t="s">
        <v>129</v>
      </c>
      <c r="K5" s="112" t="s">
        <v>130</v>
      </c>
      <c r="L5" s="112" t="s">
        <v>131</v>
      </c>
      <c r="M5" s="112" t="s">
        <v>132</v>
      </c>
      <c r="N5" s="112" t="s">
        <v>133</v>
      </c>
      <c r="O5" s="112" t="s">
        <v>77</v>
      </c>
      <c r="P5" s="111" t="s">
        <v>122</v>
      </c>
      <c r="Q5" s="111" t="s">
        <v>123</v>
      </c>
      <c r="R5" s="111" t="s">
        <v>124</v>
      </c>
      <c r="S5" s="111" t="s">
        <v>125</v>
      </c>
      <c r="T5" s="111" t="s">
        <v>126</v>
      </c>
      <c r="U5" s="111" t="s">
        <v>127</v>
      </c>
      <c r="V5" s="111" t="s">
        <v>128</v>
      </c>
      <c r="W5" s="111" t="s">
        <v>129</v>
      </c>
      <c r="X5" s="112" t="s">
        <v>130</v>
      </c>
      <c r="Y5" s="112" t="s">
        <v>131</v>
      </c>
      <c r="Z5" s="112" t="s">
        <v>132</v>
      </c>
      <c r="AA5" s="112" t="s">
        <v>133</v>
      </c>
      <c r="AB5" s="112" t="s">
        <v>77</v>
      </c>
      <c r="AC5" s="111" t="s">
        <v>122</v>
      </c>
      <c r="AD5" s="111" t="s">
        <v>123</v>
      </c>
      <c r="AE5" s="111" t="s">
        <v>124</v>
      </c>
      <c r="AF5" s="111" t="s">
        <v>125</v>
      </c>
      <c r="AG5" s="111" t="s">
        <v>126</v>
      </c>
      <c r="AH5" s="111" t="s">
        <v>127</v>
      </c>
      <c r="AI5" s="111" t="s">
        <v>128</v>
      </c>
      <c r="AJ5" s="111" t="s">
        <v>129</v>
      </c>
      <c r="AK5" s="112" t="s">
        <v>130</v>
      </c>
      <c r="AL5" s="112" t="s">
        <v>131</v>
      </c>
      <c r="AM5" s="112" t="s">
        <v>132</v>
      </c>
      <c r="AN5" s="112" t="s">
        <v>133</v>
      </c>
      <c r="AO5" s="112" t="s">
        <v>77</v>
      </c>
    </row>
    <row r="6" spans="1:41" ht="15.75" customHeight="1">
      <c r="B6" s="124" t="s">
        <v>153</v>
      </c>
      <c r="C6" s="125"/>
      <c r="D6" s="114"/>
      <c r="E6" s="114"/>
      <c r="F6" s="114"/>
      <c r="G6" s="114"/>
      <c r="H6" s="114"/>
      <c r="I6" s="114"/>
      <c r="J6" s="114"/>
      <c r="K6" s="114"/>
      <c r="L6" s="114"/>
      <c r="M6" s="114"/>
      <c r="N6" s="114"/>
      <c r="O6" s="114">
        <f t="shared" ref="O6:O11" si="0">SUM(C6:N6)</f>
        <v>0</v>
      </c>
      <c r="P6" s="113"/>
      <c r="Q6" s="114"/>
      <c r="R6" s="114"/>
      <c r="S6" s="114"/>
      <c r="T6" s="114"/>
      <c r="U6" s="114"/>
      <c r="V6" s="114"/>
      <c r="W6" s="114"/>
      <c r="X6" s="114"/>
      <c r="Y6" s="114"/>
      <c r="Z6" s="114"/>
      <c r="AA6" s="114"/>
      <c r="AB6" s="114">
        <f t="shared" ref="AB6:AB11" si="1">SUM(P6:AA6)</f>
        <v>0</v>
      </c>
      <c r="AC6" s="113"/>
      <c r="AD6" s="114"/>
      <c r="AE6" s="114"/>
      <c r="AF6" s="114"/>
      <c r="AG6" s="114"/>
      <c r="AH6" s="114"/>
      <c r="AI6" s="114"/>
      <c r="AJ6" s="114"/>
      <c r="AK6" s="114"/>
      <c r="AL6" s="114"/>
      <c r="AM6" s="114"/>
      <c r="AN6" s="114"/>
      <c r="AO6" s="114">
        <f t="shared" ref="AO6:AO11" si="2">SUM(AC6:AN6)</f>
        <v>0</v>
      </c>
    </row>
    <row r="7" spans="1:41" ht="15.75" customHeight="1">
      <c r="B7" s="124" t="s">
        <v>154</v>
      </c>
      <c r="C7" s="125"/>
      <c r="D7" s="115"/>
      <c r="E7" s="115"/>
      <c r="F7" s="115"/>
      <c r="G7" s="115"/>
      <c r="H7" s="115"/>
      <c r="I7" s="115"/>
      <c r="J7" s="115"/>
      <c r="K7" s="115"/>
      <c r="L7" s="115"/>
      <c r="M7" s="115"/>
      <c r="N7" s="115"/>
      <c r="O7" s="114">
        <f t="shared" si="0"/>
        <v>0</v>
      </c>
      <c r="P7" s="116"/>
      <c r="Q7" s="115"/>
      <c r="R7" s="115"/>
      <c r="S7" s="115"/>
      <c r="T7" s="115"/>
      <c r="U7" s="115"/>
      <c r="V7" s="115"/>
      <c r="W7" s="115"/>
      <c r="X7" s="115"/>
      <c r="Y7" s="115"/>
      <c r="Z7" s="115"/>
      <c r="AA7" s="115"/>
      <c r="AB7" s="114">
        <f t="shared" si="1"/>
        <v>0</v>
      </c>
      <c r="AC7" s="116"/>
      <c r="AD7" s="115"/>
      <c r="AE7" s="115"/>
      <c r="AF7" s="115"/>
      <c r="AG7" s="115"/>
      <c r="AH7" s="115"/>
      <c r="AI7" s="115"/>
      <c r="AJ7" s="115"/>
      <c r="AK7" s="115"/>
      <c r="AL7" s="115"/>
      <c r="AM7" s="115"/>
      <c r="AN7" s="115"/>
      <c r="AO7" s="114">
        <f t="shared" si="2"/>
        <v>0</v>
      </c>
    </row>
    <row r="8" spans="1:41" ht="15.75" customHeight="1">
      <c r="B8" s="124" t="s">
        <v>155</v>
      </c>
      <c r="C8" s="125"/>
      <c r="D8" s="115"/>
      <c r="E8" s="115"/>
      <c r="F8" s="115"/>
      <c r="G8" s="115"/>
      <c r="H8" s="115"/>
      <c r="I8" s="115"/>
      <c r="J8" s="115"/>
      <c r="K8" s="115"/>
      <c r="L8" s="115"/>
      <c r="M8" s="115"/>
      <c r="N8" s="115"/>
      <c r="O8" s="114">
        <f t="shared" si="0"/>
        <v>0</v>
      </c>
      <c r="P8" s="116"/>
      <c r="Q8" s="115"/>
      <c r="R8" s="115"/>
      <c r="S8" s="115"/>
      <c r="T8" s="115"/>
      <c r="U8" s="115"/>
      <c r="V8" s="115"/>
      <c r="W8" s="115"/>
      <c r="X8" s="115"/>
      <c r="Y8" s="115"/>
      <c r="Z8" s="115"/>
      <c r="AA8" s="115"/>
      <c r="AB8" s="114">
        <f t="shared" si="1"/>
        <v>0</v>
      </c>
      <c r="AC8" s="116"/>
      <c r="AD8" s="115"/>
      <c r="AE8" s="115"/>
      <c r="AF8" s="115"/>
      <c r="AG8" s="115"/>
      <c r="AH8" s="115"/>
      <c r="AI8" s="115"/>
      <c r="AJ8" s="115"/>
      <c r="AK8" s="115"/>
      <c r="AL8" s="115"/>
      <c r="AM8" s="115"/>
      <c r="AN8" s="115"/>
      <c r="AO8" s="114">
        <f t="shared" si="2"/>
        <v>0</v>
      </c>
    </row>
    <row r="9" spans="1:41" ht="15.75" customHeight="1">
      <c r="B9" s="124" t="s">
        <v>156</v>
      </c>
      <c r="C9" s="125"/>
      <c r="D9" s="115"/>
      <c r="E9" s="115"/>
      <c r="F9" s="115"/>
      <c r="G9" s="115"/>
      <c r="H9" s="115"/>
      <c r="I9" s="115"/>
      <c r="J9" s="115"/>
      <c r="K9" s="115"/>
      <c r="L9" s="115"/>
      <c r="M9" s="115"/>
      <c r="N9" s="115"/>
      <c r="O9" s="114">
        <f t="shared" si="0"/>
        <v>0</v>
      </c>
      <c r="P9" s="116"/>
      <c r="Q9" s="115"/>
      <c r="R9" s="115"/>
      <c r="S9" s="115"/>
      <c r="T9" s="115"/>
      <c r="U9" s="115"/>
      <c r="V9" s="115"/>
      <c r="W9" s="115"/>
      <c r="X9" s="115"/>
      <c r="Y9" s="115"/>
      <c r="Z9" s="115"/>
      <c r="AA9" s="115"/>
      <c r="AB9" s="114">
        <f t="shared" si="1"/>
        <v>0</v>
      </c>
      <c r="AC9" s="116"/>
      <c r="AD9" s="115"/>
      <c r="AE9" s="115"/>
      <c r="AF9" s="115"/>
      <c r="AG9" s="115"/>
      <c r="AH9" s="115"/>
      <c r="AI9" s="115"/>
      <c r="AJ9" s="115"/>
      <c r="AK9" s="115"/>
      <c r="AL9" s="115"/>
      <c r="AM9" s="115"/>
      <c r="AN9" s="115"/>
      <c r="AO9" s="114">
        <f t="shared" si="2"/>
        <v>0</v>
      </c>
    </row>
    <row r="10" spans="1:41" ht="15.75" customHeight="1">
      <c r="B10" s="124" t="s">
        <v>157</v>
      </c>
      <c r="C10" s="125"/>
      <c r="D10" s="117"/>
      <c r="E10" s="117"/>
      <c r="F10" s="117"/>
      <c r="G10" s="117"/>
      <c r="H10" s="117"/>
      <c r="I10" s="117"/>
      <c r="J10" s="117"/>
      <c r="K10" s="117"/>
      <c r="L10" s="117"/>
      <c r="M10" s="117"/>
      <c r="N10" s="117"/>
      <c r="O10" s="114">
        <f t="shared" si="0"/>
        <v>0</v>
      </c>
      <c r="P10" s="117"/>
      <c r="Q10" s="117"/>
      <c r="R10" s="117"/>
      <c r="S10" s="117"/>
      <c r="T10" s="117"/>
      <c r="U10" s="117"/>
      <c r="V10" s="117"/>
      <c r="W10" s="117"/>
      <c r="X10" s="117"/>
      <c r="Y10" s="117"/>
      <c r="Z10" s="117"/>
      <c r="AA10" s="117"/>
      <c r="AB10" s="114">
        <f t="shared" si="1"/>
        <v>0</v>
      </c>
      <c r="AC10" s="117"/>
      <c r="AD10" s="117"/>
      <c r="AE10" s="117"/>
      <c r="AF10" s="117"/>
      <c r="AG10" s="117"/>
      <c r="AH10" s="117"/>
      <c r="AI10" s="117"/>
      <c r="AJ10" s="117"/>
      <c r="AK10" s="117"/>
      <c r="AL10" s="117"/>
      <c r="AM10" s="117"/>
      <c r="AN10" s="117"/>
      <c r="AO10" s="114">
        <f t="shared" si="2"/>
        <v>0</v>
      </c>
    </row>
    <row r="11" spans="1:41" ht="15.75" customHeight="1">
      <c r="B11" s="114" t="s">
        <v>98</v>
      </c>
      <c r="C11" s="126">
        <f t="shared" ref="C11:N11" si="3">SUM(C6:C10)</f>
        <v>0</v>
      </c>
      <c r="D11" s="114">
        <f t="shared" si="3"/>
        <v>0</v>
      </c>
      <c r="E11" s="114">
        <f t="shared" si="3"/>
        <v>0</v>
      </c>
      <c r="F11" s="114">
        <f t="shared" si="3"/>
        <v>0</v>
      </c>
      <c r="G11" s="114">
        <f t="shared" si="3"/>
        <v>0</v>
      </c>
      <c r="H11" s="114">
        <f t="shared" si="3"/>
        <v>0</v>
      </c>
      <c r="I11" s="114">
        <f t="shared" si="3"/>
        <v>0</v>
      </c>
      <c r="J11" s="114">
        <f t="shared" si="3"/>
        <v>0</v>
      </c>
      <c r="K11" s="114">
        <f t="shared" si="3"/>
        <v>0</v>
      </c>
      <c r="L11" s="114">
        <f t="shared" si="3"/>
        <v>0</v>
      </c>
      <c r="M11" s="114">
        <f t="shared" si="3"/>
        <v>0</v>
      </c>
      <c r="N11" s="114">
        <f t="shared" si="3"/>
        <v>0</v>
      </c>
      <c r="O11" s="114">
        <f t="shared" si="0"/>
        <v>0</v>
      </c>
      <c r="P11" s="114">
        <f t="shared" ref="P11:AA11" si="4">SUM(P6:P10)</f>
        <v>0</v>
      </c>
      <c r="Q11" s="114">
        <f t="shared" si="4"/>
        <v>0</v>
      </c>
      <c r="R11" s="114">
        <f t="shared" si="4"/>
        <v>0</v>
      </c>
      <c r="S11" s="114">
        <f t="shared" si="4"/>
        <v>0</v>
      </c>
      <c r="T11" s="114">
        <f t="shared" si="4"/>
        <v>0</v>
      </c>
      <c r="U11" s="114">
        <f t="shared" si="4"/>
        <v>0</v>
      </c>
      <c r="V11" s="114">
        <f t="shared" si="4"/>
        <v>0</v>
      </c>
      <c r="W11" s="114">
        <f t="shared" si="4"/>
        <v>0</v>
      </c>
      <c r="X11" s="114">
        <f t="shared" si="4"/>
        <v>0</v>
      </c>
      <c r="Y11" s="114">
        <f t="shared" si="4"/>
        <v>0</v>
      </c>
      <c r="Z11" s="114">
        <f t="shared" si="4"/>
        <v>0</v>
      </c>
      <c r="AA11" s="114">
        <f t="shared" si="4"/>
        <v>0</v>
      </c>
      <c r="AB11" s="114">
        <f t="shared" si="1"/>
        <v>0</v>
      </c>
      <c r="AC11" s="114">
        <f t="shared" ref="AC11:AN11" si="5">SUM(AC6:AC10)</f>
        <v>0</v>
      </c>
      <c r="AD11" s="114">
        <f t="shared" si="5"/>
        <v>0</v>
      </c>
      <c r="AE11" s="114">
        <f t="shared" si="5"/>
        <v>0</v>
      </c>
      <c r="AF11" s="114">
        <f t="shared" si="5"/>
        <v>0</v>
      </c>
      <c r="AG11" s="114">
        <f t="shared" si="5"/>
        <v>0</v>
      </c>
      <c r="AH11" s="114">
        <f t="shared" si="5"/>
        <v>0</v>
      </c>
      <c r="AI11" s="114">
        <f t="shared" si="5"/>
        <v>0</v>
      </c>
      <c r="AJ11" s="114">
        <f t="shared" si="5"/>
        <v>0</v>
      </c>
      <c r="AK11" s="114">
        <f t="shared" si="5"/>
        <v>0</v>
      </c>
      <c r="AL11" s="114">
        <f t="shared" si="5"/>
        <v>0</v>
      </c>
      <c r="AM11" s="114">
        <f t="shared" si="5"/>
        <v>0</v>
      </c>
      <c r="AN11" s="114">
        <f t="shared" si="5"/>
        <v>0</v>
      </c>
      <c r="AO11" s="114">
        <f t="shared" si="2"/>
        <v>0</v>
      </c>
    </row>
    <row r="14" spans="1:41" ht="15.75" customHeight="1">
      <c r="B14" s="124"/>
    </row>
    <row r="15" spans="1:41" ht="15.75" customHeight="1">
      <c r="B15" s="127"/>
    </row>
    <row r="16" spans="1:41" ht="15.75" customHeight="1">
      <c r="B16" s="127"/>
    </row>
    <row r="17" spans="2:2" ht="15.75" customHeight="1">
      <c r="B17" s="127"/>
    </row>
    <row r="18" spans="2:2" ht="15.75" customHeight="1">
      <c r="B18" s="127"/>
    </row>
    <row r="19" spans="2:2" ht="15.75" customHeight="1">
      <c r="B19" s="127"/>
    </row>
  </sheetData>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7B562"/>
  </sheetPr>
  <dimension ref="A1:L79"/>
  <sheetViews>
    <sheetView zoomScale="80" zoomScaleNormal="80" workbookViewId="0">
      <selection activeCell="C6" sqref="C6"/>
    </sheetView>
  </sheetViews>
  <sheetFormatPr defaultColWidth="10.625" defaultRowHeight="15.75"/>
  <cols>
    <col min="1" max="1" width="3" style="51" customWidth="1"/>
    <col min="2" max="2" width="34" style="24" customWidth="1"/>
    <col min="3" max="3" width="17" style="24" customWidth="1"/>
    <col min="4" max="4" width="2" style="24" customWidth="1"/>
    <col min="5" max="5" width="15" style="24" customWidth="1"/>
    <col min="6" max="7" width="22" style="24" customWidth="1"/>
    <col min="8" max="8" width="15" style="24" customWidth="1"/>
    <col min="9" max="9" width="36" customWidth="1"/>
    <col min="10" max="11" width="9.5" customWidth="1"/>
  </cols>
  <sheetData>
    <row r="1" spans="1:12" ht="34.5" customHeight="1">
      <c r="B1" s="128" t="s">
        <v>158</v>
      </c>
    </row>
    <row r="2" spans="1:12" ht="15.75" customHeight="1">
      <c r="B2" s="26" t="s">
        <v>159</v>
      </c>
      <c r="J2" s="129"/>
    </row>
    <row r="3" spans="1:12" ht="25.5" customHeight="1">
      <c r="A3" s="118"/>
      <c r="B3" s="292" t="s">
        <v>160</v>
      </c>
      <c r="C3" s="292"/>
      <c r="D3" s="292"/>
      <c r="E3" s="292"/>
      <c r="F3" s="292"/>
      <c r="G3" s="292"/>
      <c r="H3" s="292"/>
      <c r="I3" s="292"/>
      <c r="J3" s="118"/>
      <c r="K3" s="118"/>
      <c r="L3" s="118"/>
    </row>
    <row r="4" spans="1:12" ht="15.75" customHeight="1">
      <c r="A4" s="118"/>
      <c r="B4" s="118"/>
      <c r="C4" s="118"/>
      <c r="D4" s="118"/>
      <c r="E4" s="118"/>
      <c r="F4" s="118"/>
      <c r="G4" s="118"/>
      <c r="H4" s="118"/>
      <c r="I4" s="118"/>
      <c r="J4" s="118"/>
      <c r="K4" s="118"/>
      <c r="L4" s="118"/>
    </row>
    <row r="5" spans="1:12" ht="19.5" customHeight="1">
      <c r="A5" s="118"/>
      <c r="B5" s="130" t="s">
        <v>161</v>
      </c>
      <c r="C5" s="131"/>
      <c r="D5" s="131"/>
      <c r="E5" s="131"/>
      <c r="F5" s="132" t="s">
        <v>162</v>
      </c>
      <c r="G5" s="131"/>
      <c r="H5" s="131"/>
      <c r="I5" s="131"/>
      <c r="J5" s="118"/>
      <c r="K5" s="118"/>
      <c r="L5" s="118"/>
    </row>
    <row r="6" spans="1:12" ht="27.75" customHeight="1">
      <c r="A6" s="118"/>
      <c r="B6" s="133" t="s">
        <v>163</v>
      </c>
      <c r="C6" s="133" t="s">
        <v>164</v>
      </c>
      <c r="D6" s="118"/>
      <c r="E6" s="133" t="s">
        <v>165</v>
      </c>
      <c r="F6" s="133" t="s">
        <v>120</v>
      </c>
      <c r="G6" s="133" t="s">
        <v>166</v>
      </c>
      <c r="H6" s="133" t="s">
        <v>167</v>
      </c>
      <c r="I6" s="134"/>
      <c r="J6" s="118"/>
      <c r="K6" s="118"/>
      <c r="L6" s="118"/>
    </row>
    <row r="7" spans="1:12" ht="15.75" customHeight="1">
      <c r="A7" s="118"/>
      <c r="B7" s="135"/>
      <c r="C7" s="136"/>
      <c r="D7" s="118"/>
      <c r="E7" s="137"/>
      <c r="F7" s="138"/>
      <c r="G7" s="139"/>
      <c r="H7" s="135"/>
      <c r="I7" s="118"/>
      <c r="J7" s="118"/>
      <c r="K7" s="118"/>
      <c r="L7" s="118"/>
    </row>
    <row r="8" spans="1:12" ht="15.75" customHeight="1">
      <c r="A8" s="118"/>
      <c r="B8" s="135"/>
      <c r="C8" s="136"/>
      <c r="D8" s="118"/>
      <c r="E8" s="137"/>
      <c r="F8" s="138"/>
      <c r="G8" s="139"/>
      <c r="H8" s="135"/>
      <c r="I8" s="118"/>
      <c r="J8" s="118"/>
      <c r="K8" s="118"/>
      <c r="L8" s="118"/>
    </row>
    <row r="9" spans="1:12" ht="15.75" customHeight="1">
      <c r="A9" s="118"/>
      <c r="B9" s="135"/>
      <c r="C9" s="136"/>
      <c r="D9" s="118"/>
      <c r="E9" s="137"/>
      <c r="F9" s="138"/>
      <c r="G9" s="139"/>
      <c r="H9" s="135"/>
      <c r="I9" s="118"/>
      <c r="J9" s="118"/>
      <c r="K9" s="118"/>
      <c r="L9" s="118"/>
    </row>
    <row r="10" spans="1:12" ht="15.75" customHeight="1">
      <c r="A10" s="118"/>
      <c r="B10" s="135"/>
      <c r="C10" s="136"/>
      <c r="D10" s="118"/>
      <c r="E10" s="137"/>
      <c r="F10" s="138"/>
      <c r="G10" s="139"/>
      <c r="H10" s="135"/>
      <c r="I10" s="118"/>
      <c r="J10" s="118"/>
      <c r="K10" s="118"/>
      <c r="L10" s="118"/>
    </row>
    <row r="11" spans="1:12" ht="15.75" customHeight="1">
      <c r="A11" s="118"/>
      <c r="B11" s="135"/>
      <c r="C11" s="136"/>
      <c r="D11" s="118"/>
      <c r="E11" s="137"/>
      <c r="F11" s="138"/>
      <c r="G11" s="139"/>
      <c r="H11" s="135"/>
      <c r="I11" s="118"/>
      <c r="J11" s="118"/>
      <c r="K11" s="118"/>
      <c r="L11" s="118"/>
    </row>
    <row r="12" spans="1:12" ht="15.75" customHeight="1">
      <c r="A12" s="118"/>
      <c r="B12" s="135"/>
      <c r="C12" s="136"/>
      <c r="D12" s="118"/>
      <c r="E12" s="137"/>
      <c r="F12" s="138"/>
      <c r="G12" s="139"/>
      <c r="H12" s="135"/>
      <c r="I12" s="118"/>
      <c r="J12" s="118"/>
      <c r="K12" s="118"/>
      <c r="L12" s="118"/>
    </row>
    <row r="13" spans="1:12" ht="15.75" customHeight="1">
      <c r="A13" s="118"/>
      <c r="B13" s="135"/>
      <c r="C13" s="136"/>
      <c r="D13" s="118"/>
      <c r="E13" s="137"/>
      <c r="F13" s="138"/>
      <c r="G13" s="139"/>
      <c r="H13" s="135"/>
      <c r="I13" s="118"/>
      <c r="J13" s="118"/>
      <c r="K13" s="118"/>
      <c r="L13" s="118"/>
    </row>
    <row r="14" spans="1:12" ht="15.75" customHeight="1">
      <c r="A14" s="118"/>
      <c r="B14" s="135"/>
      <c r="C14" s="136"/>
      <c r="D14" s="118"/>
      <c r="E14" s="137"/>
      <c r="F14" s="138"/>
      <c r="G14" s="139"/>
      <c r="H14" s="135"/>
      <c r="I14" s="118"/>
      <c r="J14" s="118"/>
      <c r="K14" s="118"/>
      <c r="L14" s="118"/>
    </row>
    <row r="15" spans="1:12" ht="15.75" customHeight="1">
      <c r="A15" s="118"/>
      <c r="B15" s="140" t="s">
        <v>168</v>
      </c>
      <c r="C15" s="141">
        <f>SUM(C7:C14)</f>
        <v>0</v>
      </c>
      <c r="D15" s="118"/>
      <c r="E15" s="118"/>
      <c r="F15" s="118"/>
      <c r="G15" s="118"/>
      <c r="H15" s="118"/>
      <c r="I15" s="118"/>
      <c r="J15" s="118"/>
      <c r="K15" s="118"/>
      <c r="L15" s="118"/>
    </row>
    <row r="16" spans="1:12" ht="15.75" customHeight="1">
      <c r="A16" s="118"/>
      <c r="B16" s="118"/>
      <c r="C16" s="118"/>
      <c r="D16" s="118"/>
      <c r="E16" s="118"/>
      <c r="F16" s="118"/>
      <c r="G16" s="118"/>
      <c r="H16" s="118"/>
      <c r="I16" s="118"/>
      <c r="J16" s="118"/>
      <c r="K16" s="118"/>
      <c r="L16" s="118"/>
    </row>
    <row r="17" spans="1:12" ht="19.5" customHeight="1">
      <c r="A17" s="118"/>
      <c r="B17" s="130" t="s">
        <v>169</v>
      </c>
      <c r="C17" s="131"/>
      <c r="D17" s="131"/>
      <c r="E17" s="131"/>
      <c r="F17" s="132" t="s">
        <v>170</v>
      </c>
      <c r="G17" s="131"/>
      <c r="H17" s="131"/>
      <c r="I17" s="131"/>
      <c r="J17" s="118"/>
      <c r="K17" s="118"/>
      <c r="L17" s="118"/>
    </row>
    <row r="18" spans="1:12" ht="39.75" customHeight="1">
      <c r="A18" s="118"/>
      <c r="B18" s="133" t="s">
        <v>171</v>
      </c>
      <c r="C18" s="133" t="s">
        <v>172</v>
      </c>
      <c r="D18" s="118"/>
      <c r="E18" s="133" t="s">
        <v>173</v>
      </c>
      <c r="F18" s="133" t="s">
        <v>120</v>
      </c>
      <c r="G18" s="133" t="s">
        <v>174</v>
      </c>
      <c r="H18" s="133" t="s">
        <v>167</v>
      </c>
      <c r="I18" s="133" t="s">
        <v>175</v>
      </c>
      <c r="J18" s="118"/>
      <c r="K18" s="118"/>
      <c r="L18" s="118"/>
    </row>
    <row r="19" spans="1:12" ht="15.75" customHeight="1">
      <c r="A19" s="118"/>
      <c r="B19" s="135"/>
      <c r="C19" s="136"/>
      <c r="D19" s="118"/>
      <c r="E19" s="137"/>
      <c r="F19" s="138"/>
      <c r="G19" s="138"/>
      <c r="H19" s="135"/>
      <c r="I19" s="142"/>
      <c r="J19" s="118"/>
      <c r="K19" s="118"/>
      <c r="L19" s="118"/>
    </row>
    <row r="20" spans="1:12" ht="15.75" customHeight="1">
      <c r="A20" s="118"/>
      <c r="B20" s="135"/>
      <c r="C20" s="136"/>
      <c r="D20" s="118"/>
      <c r="E20" s="137"/>
      <c r="F20" s="138"/>
      <c r="G20" s="138"/>
      <c r="H20" s="135"/>
      <c r="I20" s="142"/>
      <c r="J20" s="118"/>
      <c r="K20" s="118"/>
      <c r="L20" s="118"/>
    </row>
    <row r="21" spans="1:12" ht="15.75" customHeight="1">
      <c r="A21" s="118"/>
      <c r="B21" s="135"/>
      <c r="C21" s="136"/>
      <c r="D21" s="118"/>
      <c r="E21" s="137"/>
      <c r="F21" s="138"/>
      <c r="G21" s="138"/>
      <c r="H21" s="135"/>
      <c r="I21" s="142"/>
      <c r="J21" s="118"/>
      <c r="K21" s="118"/>
      <c r="L21" s="118"/>
    </row>
    <row r="22" spans="1:12" ht="15.75" customHeight="1">
      <c r="A22" s="118"/>
      <c r="B22" s="135"/>
      <c r="C22" s="136"/>
      <c r="D22" s="118"/>
      <c r="E22" s="137"/>
      <c r="F22" s="138"/>
      <c r="G22" s="138"/>
      <c r="H22" s="135"/>
      <c r="I22" s="142"/>
      <c r="J22" s="118"/>
      <c r="K22" s="118"/>
      <c r="L22" s="118"/>
    </row>
    <row r="23" spans="1:12" ht="15.75" customHeight="1">
      <c r="A23" s="118"/>
      <c r="B23" s="135"/>
      <c r="C23" s="136"/>
      <c r="D23" s="118"/>
      <c r="E23" s="137"/>
      <c r="F23" s="138"/>
      <c r="G23" s="138"/>
      <c r="H23" s="135"/>
      <c r="I23" s="142"/>
      <c r="J23" s="118"/>
      <c r="K23" s="118"/>
      <c r="L23" s="118"/>
    </row>
    <row r="24" spans="1:12" ht="15.75" customHeight="1">
      <c r="A24" s="118"/>
      <c r="B24" s="135"/>
      <c r="C24" s="136"/>
      <c r="D24" s="118"/>
      <c r="E24" s="137"/>
      <c r="F24" s="138"/>
      <c r="G24" s="138"/>
      <c r="H24" s="135"/>
      <c r="I24" s="142"/>
      <c r="J24" s="118"/>
      <c r="K24" s="118"/>
      <c r="L24" s="118"/>
    </row>
    <row r="25" spans="1:12" ht="15.75" customHeight="1">
      <c r="A25" s="118"/>
      <c r="B25" s="135"/>
      <c r="C25" s="136"/>
      <c r="D25" s="118"/>
      <c r="E25" s="137"/>
      <c r="F25" s="138"/>
      <c r="G25" s="138"/>
      <c r="H25" s="135"/>
      <c r="I25" s="142"/>
      <c r="J25" s="118"/>
      <c r="K25" s="118"/>
      <c r="L25" s="118"/>
    </row>
    <row r="26" spans="1:12" ht="15.75" customHeight="1">
      <c r="A26" s="118"/>
      <c r="B26" s="135"/>
      <c r="C26" s="136"/>
      <c r="D26" s="118"/>
      <c r="E26" s="137"/>
      <c r="F26" s="138"/>
      <c r="G26" s="138"/>
      <c r="H26" s="135"/>
      <c r="I26" s="142"/>
      <c r="J26" s="118"/>
      <c r="K26" s="118"/>
      <c r="L26" s="118"/>
    </row>
    <row r="27" spans="1:12" ht="15.75" customHeight="1">
      <c r="A27" s="118"/>
      <c r="B27" s="140" t="s">
        <v>176</v>
      </c>
      <c r="C27" s="141">
        <f>SUM(C19:C26)</f>
        <v>0</v>
      </c>
      <c r="D27" s="118"/>
      <c r="E27" s="118"/>
      <c r="F27" s="118"/>
      <c r="G27" s="118"/>
      <c r="H27" s="118"/>
      <c r="I27" s="118"/>
      <c r="J27" s="118"/>
      <c r="K27" s="118"/>
      <c r="L27" s="118"/>
    </row>
    <row r="28" spans="1:12" ht="15.75" customHeight="1">
      <c r="A28" s="118"/>
      <c r="B28" s="118"/>
      <c r="C28" s="118"/>
      <c r="D28" s="118"/>
      <c r="E28" s="118"/>
      <c r="F28" s="118"/>
      <c r="G28" s="118"/>
      <c r="H28" s="118"/>
      <c r="I28" s="118"/>
      <c r="J28" s="118"/>
      <c r="K28" s="118"/>
      <c r="L28" s="118"/>
    </row>
    <row r="29" spans="1:12" ht="19.5" customHeight="1">
      <c r="A29" s="118"/>
      <c r="B29" s="130" t="s">
        <v>177</v>
      </c>
      <c r="C29" s="131"/>
      <c r="D29" s="131"/>
      <c r="E29" s="131"/>
      <c r="F29" s="132" t="s">
        <v>178</v>
      </c>
      <c r="G29" s="131"/>
      <c r="H29" s="131"/>
      <c r="I29" s="131"/>
      <c r="J29" s="118"/>
      <c r="K29" s="118"/>
      <c r="L29" s="118"/>
    </row>
    <row r="30" spans="1:12" ht="27.75" customHeight="1">
      <c r="A30" s="118"/>
      <c r="B30" s="133" t="s">
        <v>179</v>
      </c>
      <c r="C30" s="133" t="s">
        <v>164</v>
      </c>
      <c r="D30" s="118"/>
      <c r="E30" s="133" t="s">
        <v>180</v>
      </c>
      <c r="F30" s="133" t="s">
        <v>181</v>
      </c>
      <c r="G30" s="133" t="s">
        <v>182</v>
      </c>
      <c r="H30" s="133" t="s">
        <v>183</v>
      </c>
      <c r="I30" s="133" t="s">
        <v>167</v>
      </c>
      <c r="J30" s="118"/>
      <c r="K30" s="118"/>
      <c r="L30" s="118"/>
    </row>
    <row r="31" spans="1:12" ht="15.75" customHeight="1">
      <c r="A31" s="118"/>
      <c r="B31" s="135"/>
      <c r="C31" s="136"/>
      <c r="D31" s="118"/>
      <c r="E31" s="137"/>
      <c r="F31" s="143"/>
      <c r="G31" s="142"/>
      <c r="H31" s="144"/>
      <c r="I31" s="135"/>
      <c r="J31" s="118"/>
      <c r="K31" s="118"/>
      <c r="L31" s="118"/>
    </row>
    <row r="32" spans="1:12" ht="15.75" customHeight="1">
      <c r="A32" s="118"/>
      <c r="B32" s="135"/>
      <c r="C32" s="136"/>
      <c r="D32" s="118"/>
      <c r="E32" s="137"/>
      <c r="F32" s="143"/>
      <c r="G32" s="142"/>
      <c r="H32" s="144"/>
      <c r="I32" s="135"/>
      <c r="J32" s="118"/>
      <c r="K32" s="118"/>
      <c r="L32" s="118"/>
    </row>
    <row r="33" spans="1:12" ht="15.75" customHeight="1">
      <c r="A33" s="118"/>
      <c r="B33" s="135"/>
      <c r="C33" s="136"/>
      <c r="D33" s="118"/>
      <c r="E33" s="137"/>
      <c r="F33" s="143"/>
      <c r="G33" s="142"/>
      <c r="H33" s="144"/>
      <c r="I33" s="135"/>
      <c r="J33" s="118"/>
      <c r="K33" s="118"/>
      <c r="L33" s="118"/>
    </row>
    <row r="34" spans="1:12" ht="15.75" customHeight="1">
      <c r="A34" s="118"/>
      <c r="B34" s="135"/>
      <c r="C34" s="136"/>
      <c r="D34" s="118"/>
      <c r="E34" s="137"/>
      <c r="F34" s="143"/>
      <c r="G34" s="142"/>
      <c r="H34" s="144"/>
      <c r="I34" s="135"/>
      <c r="J34" s="118"/>
      <c r="K34" s="118"/>
      <c r="L34" s="118"/>
    </row>
    <row r="35" spans="1:12" ht="15.75" customHeight="1">
      <c r="A35" s="118"/>
      <c r="B35" s="135"/>
      <c r="C35" s="136"/>
      <c r="D35" s="118"/>
      <c r="E35" s="137"/>
      <c r="F35" s="143"/>
      <c r="G35" s="142"/>
      <c r="H35" s="144"/>
      <c r="I35" s="135"/>
      <c r="J35" s="118"/>
      <c r="K35" s="118"/>
      <c r="L35" s="118"/>
    </row>
    <row r="36" spans="1:12" ht="15.75" customHeight="1">
      <c r="A36" s="118"/>
      <c r="B36" s="140" t="s">
        <v>184</v>
      </c>
      <c r="C36" s="141">
        <f>SUM(C31:C35)</f>
        <v>0</v>
      </c>
      <c r="D36" s="118"/>
      <c r="E36" s="118"/>
      <c r="F36" s="118"/>
      <c r="G36" s="118"/>
      <c r="H36" s="118"/>
      <c r="I36" s="118"/>
      <c r="J36" s="118"/>
      <c r="K36" s="118"/>
      <c r="L36" s="118"/>
    </row>
    <row r="37" spans="1:12" ht="15.75" customHeight="1">
      <c r="A37" s="118"/>
      <c r="B37" s="118"/>
      <c r="C37" s="118"/>
      <c r="D37" s="118"/>
      <c r="E37" s="118"/>
      <c r="F37" s="118"/>
      <c r="G37" s="118"/>
      <c r="H37" s="118"/>
      <c r="I37" s="118"/>
      <c r="J37" s="118"/>
      <c r="K37" s="118"/>
      <c r="L37" s="118"/>
    </row>
    <row r="38" spans="1:12" ht="19.5" customHeight="1">
      <c r="A38" s="118"/>
      <c r="B38" s="130" t="s">
        <v>185</v>
      </c>
      <c r="C38" s="131"/>
      <c r="D38" s="131"/>
      <c r="E38" s="131"/>
      <c r="F38" s="132" t="s">
        <v>186</v>
      </c>
      <c r="G38" s="131"/>
      <c r="H38" s="131"/>
      <c r="I38" s="131"/>
      <c r="J38" s="118"/>
      <c r="K38" s="118"/>
      <c r="L38" s="118"/>
    </row>
    <row r="39" spans="1:12" ht="27.75" customHeight="1">
      <c r="A39" s="118"/>
      <c r="B39" s="133" t="s">
        <v>103</v>
      </c>
      <c r="C39" s="133" t="s">
        <v>164</v>
      </c>
      <c r="D39" s="118"/>
      <c r="E39" s="133" t="s">
        <v>165</v>
      </c>
      <c r="F39" s="133" t="s">
        <v>120</v>
      </c>
      <c r="G39" s="118"/>
      <c r="H39" s="133" t="s">
        <v>167</v>
      </c>
      <c r="I39" s="118"/>
      <c r="J39" s="118"/>
      <c r="K39" s="118"/>
      <c r="L39" s="118"/>
    </row>
    <row r="40" spans="1:12" ht="15.75" customHeight="1">
      <c r="A40" s="118"/>
      <c r="B40" s="135"/>
      <c r="C40" s="136"/>
      <c r="D40" s="118"/>
      <c r="E40" s="137"/>
      <c r="F40" s="138"/>
      <c r="G40" s="118"/>
      <c r="H40" s="135"/>
      <c r="I40" s="118"/>
      <c r="J40" s="118"/>
      <c r="K40" s="118"/>
      <c r="L40" s="118"/>
    </row>
    <row r="41" spans="1:12" ht="15.75" customHeight="1">
      <c r="A41" s="118"/>
      <c r="B41" s="135"/>
      <c r="C41" s="136"/>
      <c r="D41" s="118"/>
      <c r="E41" s="137"/>
      <c r="F41" s="138"/>
      <c r="G41" s="118"/>
      <c r="H41" s="135"/>
      <c r="I41" s="118"/>
      <c r="J41" s="118"/>
      <c r="K41" s="118"/>
      <c r="L41" s="118"/>
    </row>
    <row r="42" spans="1:12" ht="15.75" customHeight="1">
      <c r="A42" s="118"/>
      <c r="B42" s="135"/>
      <c r="C42" s="136"/>
      <c r="D42" s="118"/>
      <c r="E42" s="137"/>
      <c r="F42" s="138"/>
      <c r="G42" s="118"/>
      <c r="H42" s="135"/>
      <c r="I42" s="118"/>
      <c r="J42" s="118"/>
      <c r="K42" s="118"/>
      <c r="L42" s="118"/>
    </row>
    <row r="43" spans="1:12" ht="15.75" customHeight="1">
      <c r="A43" s="118"/>
      <c r="B43" s="135"/>
      <c r="C43" s="136"/>
      <c r="D43" s="118"/>
      <c r="E43" s="137"/>
      <c r="F43" s="138"/>
      <c r="G43" s="118"/>
      <c r="H43" s="135"/>
      <c r="I43" s="118"/>
      <c r="J43" s="118"/>
      <c r="K43" s="118"/>
      <c r="L43" s="118"/>
    </row>
    <row r="44" spans="1:12" ht="15.75" customHeight="1">
      <c r="A44" s="118"/>
      <c r="B44" s="135"/>
      <c r="C44" s="136"/>
      <c r="D44" s="118"/>
      <c r="E44" s="137"/>
      <c r="F44" s="138"/>
      <c r="G44" s="118"/>
      <c r="H44" s="135"/>
      <c r="I44" s="118"/>
      <c r="J44" s="118"/>
      <c r="K44" s="118"/>
      <c r="L44" s="118"/>
    </row>
    <row r="45" spans="1:12" ht="15.75" customHeight="1">
      <c r="A45" s="118"/>
      <c r="B45" s="140" t="s">
        <v>187</v>
      </c>
      <c r="C45" s="141">
        <f>SUM(C40:C44)</f>
        <v>0</v>
      </c>
      <c r="D45" s="118"/>
      <c r="E45" s="118"/>
      <c r="F45" s="118"/>
      <c r="G45" s="118"/>
      <c r="H45" s="118"/>
      <c r="I45" s="118"/>
      <c r="J45" s="118"/>
      <c r="K45" s="118"/>
      <c r="L45" s="118"/>
    </row>
    <row r="46" spans="1:12" ht="15.75" customHeight="1">
      <c r="A46" s="118"/>
      <c r="B46" s="118"/>
      <c r="C46" s="118"/>
      <c r="D46" s="118"/>
      <c r="E46" s="118"/>
      <c r="F46" s="118"/>
      <c r="G46" s="118"/>
      <c r="H46" s="118"/>
      <c r="I46" s="118"/>
      <c r="J46" s="118"/>
      <c r="K46" s="118"/>
      <c r="L46" s="118"/>
    </row>
    <row r="47" spans="1:12" ht="15.75" customHeight="1">
      <c r="A47" s="118"/>
      <c r="B47" s="118"/>
      <c r="C47" s="118"/>
      <c r="D47" s="118"/>
      <c r="E47" s="118"/>
      <c r="F47" s="118"/>
      <c r="G47" s="118"/>
      <c r="H47" s="118"/>
      <c r="I47" s="118"/>
      <c r="J47" s="118"/>
      <c r="K47" s="118"/>
      <c r="L47" s="118"/>
    </row>
    <row r="48" spans="1:12" ht="19.5" customHeight="1">
      <c r="A48" s="118"/>
      <c r="B48" s="145" t="s">
        <v>188</v>
      </c>
      <c r="C48" s="146"/>
      <c r="D48" s="146"/>
      <c r="E48" s="146"/>
      <c r="F48" s="146"/>
      <c r="G48" s="146"/>
      <c r="H48" s="146"/>
      <c r="I48" s="146"/>
      <c r="J48" s="118"/>
      <c r="K48" s="118"/>
      <c r="L48" s="118"/>
    </row>
    <row r="49" spans="1:12" ht="15.75" customHeight="1">
      <c r="A49" s="118"/>
      <c r="B49" s="133" t="s">
        <v>189</v>
      </c>
      <c r="C49" s="133" t="s">
        <v>190</v>
      </c>
      <c r="D49" s="118"/>
      <c r="E49" s="133" t="s">
        <v>76</v>
      </c>
      <c r="F49" s="133" t="s">
        <v>99</v>
      </c>
      <c r="G49" s="133" t="s">
        <v>100</v>
      </c>
      <c r="H49" s="133" t="s">
        <v>191</v>
      </c>
      <c r="I49" s="133" t="s">
        <v>192</v>
      </c>
      <c r="J49" s="118"/>
      <c r="K49" s="118"/>
      <c r="L49" s="118"/>
    </row>
    <row r="50" spans="1:12" ht="15.75" customHeight="1">
      <c r="A50" s="118"/>
      <c r="B50" s="147" t="s">
        <v>193</v>
      </c>
      <c r="C50" s="148">
        <f>C15</f>
        <v>0</v>
      </c>
      <c r="D50" s="118"/>
      <c r="E50" s="149">
        <f>SUM('Cash flow'!C31:N31)</f>
        <v>0</v>
      </c>
      <c r="F50" s="149">
        <f>SUM('Cash flow'!O31:Z31)</f>
        <v>0</v>
      </c>
      <c r="G50" s="149">
        <f>SUM('Cash flow'!AA31:AL31)</f>
        <v>0</v>
      </c>
      <c r="H50" s="149">
        <f>SUM(E50:G50)</f>
        <v>0</v>
      </c>
      <c r="I50" s="147" t="str">
        <f>IF(ROUND(C50-H50,2)=0,"OK","Date missing or outside the plan")</f>
        <v>OK</v>
      </c>
      <c r="J50" s="118"/>
      <c r="K50" s="118"/>
      <c r="L50" s="118"/>
    </row>
    <row r="51" spans="1:12" ht="15.75" customHeight="1">
      <c r="A51" s="118"/>
      <c r="B51" s="147" t="s">
        <v>194</v>
      </c>
      <c r="C51" s="148">
        <f>C27</f>
        <v>0</v>
      </c>
      <c r="D51" s="118"/>
      <c r="E51" s="149">
        <f>SUM('Cash flow'!C30:N30)</f>
        <v>0</v>
      </c>
      <c r="F51" s="149">
        <f>SUM('Cash flow'!O30:Z30)</f>
        <v>0</v>
      </c>
      <c r="G51" s="149">
        <f>SUM('Cash flow'!AA30:AL30)</f>
        <v>0</v>
      </c>
      <c r="H51" s="149">
        <f>SUM(E51:G51)</f>
        <v>0</v>
      </c>
      <c r="I51" s="147" t="str">
        <f>IF(SUMPRODUCT(--(LEFT($F$19:$F$26,10)="Investment"),--($I$19:$I$26=""))&gt;0,"Enter the years (column I) of investment grants",IF(ROUND(C51-H51,2)=0,"OK","Date missing or outside the plan"))</f>
        <v>OK</v>
      </c>
      <c r="J51" s="118"/>
      <c r="K51" s="118"/>
      <c r="L51" s="118"/>
    </row>
    <row r="52" spans="1:12" ht="15.75" customHeight="1">
      <c r="A52" s="118"/>
      <c r="B52" s="147" t="s">
        <v>195</v>
      </c>
      <c r="C52" s="148">
        <f>C36</f>
        <v>0</v>
      </c>
      <c r="D52" s="118"/>
      <c r="E52" s="149">
        <f>SUM('Cash flow'!C29:N29)</f>
        <v>0</v>
      </c>
      <c r="F52" s="149">
        <f>SUM('Cash flow'!O29:Z29)</f>
        <v>0</v>
      </c>
      <c r="G52" s="149">
        <f>SUM('Cash flow'!AA29:AL29)</f>
        <v>0</v>
      </c>
      <c r="H52" s="149">
        <f>SUM(E52:G52)</f>
        <v>0</v>
      </c>
      <c r="I52" s="147" t="str">
        <f>IF(ROUND(C52-H52,2)=0,"OK","Date missing or outside the plan")</f>
        <v>OK</v>
      </c>
      <c r="J52" s="118"/>
      <c r="K52" s="118"/>
      <c r="L52" s="118"/>
    </row>
    <row r="53" spans="1:12" ht="15.75" customHeight="1">
      <c r="A53" s="118"/>
      <c r="B53" s="147" t="s">
        <v>196</v>
      </c>
      <c r="C53" s="148">
        <f>C45</f>
        <v>0</v>
      </c>
      <c r="D53" s="118"/>
      <c r="E53" s="149">
        <f>SUM('Cash flow'!C32:N32)</f>
        <v>0</v>
      </c>
      <c r="F53" s="149">
        <f>SUM('Cash flow'!O32:Z32)</f>
        <v>0</v>
      </c>
      <c r="G53" s="149">
        <f>SUM('Cash flow'!AA32:AL32)</f>
        <v>0</v>
      </c>
      <c r="H53" s="149">
        <f>SUM(E53:G53)</f>
        <v>0</v>
      </c>
      <c r="I53" s="147" t="str">
        <f>IF(ROUND(C53-H53,2)=0,"OK","Date missing or outside the plan")</f>
        <v>OK</v>
      </c>
      <c r="J53" s="118"/>
      <c r="K53" s="118"/>
      <c r="L53" s="118"/>
    </row>
    <row r="54" spans="1:12" ht="15.75" customHeight="1">
      <c r="A54" s="118"/>
      <c r="B54" s="150" t="s">
        <v>197</v>
      </c>
      <c r="C54" s="151">
        <f>SUM(C50:C53)</f>
        <v>0</v>
      </c>
      <c r="D54" s="118"/>
      <c r="E54" s="151">
        <f>SUM(E50:E53)</f>
        <v>0</v>
      </c>
      <c r="F54" s="151">
        <f>SUM(F50:F53)</f>
        <v>0</v>
      </c>
      <c r="G54" s="151">
        <f>SUM(G50:G53)</f>
        <v>0</v>
      </c>
      <c r="H54" s="151">
        <f>SUM(H50:H53)</f>
        <v>0</v>
      </c>
      <c r="I54" s="150"/>
      <c r="J54" s="118"/>
      <c r="K54" s="118"/>
      <c r="L54" s="118"/>
    </row>
    <row r="55" spans="1:12" ht="15.75" customHeight="1">
      <c r="A55" s="118"/>
      <c r="B55" s="118"/>
      <c r="C55" s="118"/>
      <c r="D55" s="118"/>
      <c r="E55" s="118"/>
      <c r="F55" s="118"/>
      <c r="G55" s="118"/>
      <c r="H55" s="118"/>
      <c r="I55" s="118"/>
      <c r="J55" s="118"/>
      <c r="K55" s="118"/>
      <c r="L55" s="118"/>
    </row>
    <row r="56" spans="1:12" ht="15.75" customHeight="1">
      <c r="A56" s="118"/>
      <c r="B56" s="119" t="s">
        <v>198</v>
      </c>
      <c r="C56" s="152">
        <f>'Investment Plan'!C27+'Investment Plan'!C50+'Investment Plan'!C73</f>
        <v>0</v>
      </c>
      <c r="D56" s="118"/>
      <c r="E56" s="118"/>
      <c r="F56" s="118"/>
      <c r="G56" s="118"/>
      <c r="H56" s="118"/>
      <c r="I56" s="118"/>
      <c r="J56" s="118"/>
      <c r="K56" s="118"/>
      <c r="L56" s="118"/>
    </row>
    <row r="57" spans="1:12" ht="15.75" customHeight="1">
      <c r="A57" s="118"/>
      <c r="B57" s="119" t="s">
        <v>199</v>
      </c>
      <c r="C57" s="152">
        <f>'Cash flow'!C81</f>
        <v>-65960</v>
      </c>
      <c r="D57" s="118"/>
      <c r="E57" s="153">
        <f>'Cash flow'!D81</f>
        <v>46357</v>
      </c>
      <c r="F57" s="118"/>
      <c r="G57" s="118"/>
      <c r="H57" s="118"/>
      <c r="I57" s="118"/>
      <c r="J57" s="118"/>
      <c r="K57" s="118"/>
      <c r="L57" s="118"/>
    </row>
    <row r="58" spans="1:12" ht="15.75" customHeight="1">
      <c r="A58" s="118"/>
      <c r="B58" s="119" t="s">
        <v>200</v>
      </c>
      <c r="C58" s="293" t="str">
        <f>IF(C57&lt;0,"FUNDING GAP: you need at least "&amp;FIXED(-C57,0)&amp;" € more funding (or other measures) by "&amp;CHOOSE(MONTH(E57),"Jan","Feb","Mar","Apr","May","Jun","Jul","Aug","Sep","Oct","Nov","Dec")&amp;" "&amp;YEAR(E57),"OK: the cash balance never goes negative")</f>
        <v>FUNDING GAP: you need at least 65.960 € more funding (or other measures) by Dec 2026</v>
      </c>
      <c r="D58" s="293"/>
      <c r="E58" s="293"/>
      <c r="F58" s="293"/>
      <c r="G58" s="293"/>
      <c r="H58" s="293"/>
      <c r="I58" s="293"/>
      <c r="J58" s="118"/>
      <c r="K58" s="118"/>
      <c r="L58" s="118"/>
    </row>
    <row r="59" spans="1:12" ht="15.75" customHeight="1">
      <c r="A59" s="118"/>
      <c r="B59" s="118"/>
      <c r="C59" s="118"/>
      <c r="D59" s="118"/>
      <c r="E59" s="118"/>
      <c r="F59" s="118"/>
      <c r="G59" s="118"/>
      <c r="H59" s="118"/>
      <c r="I59" s="118"/>
      <c r="J59" s="118"/>
      <c r="K59" s="118"/>
      <c r="L59" s="118"/>
    </row>
    <row r="60" spans="1:12" ht="15.75" customHeight="1">
      <c r="A60" s="118"/>
      <c r="B60" s="118"/>
      <c r="C60" s="118"/>
      <c r="D60" s="118"/>
      <c r="E60" s="118"/>
      <c r="F60" s="118"/>
      <c r="G60" s="118"/>
      <c r="H60" s="118"/>
      <c r="I60" s="118"/>
      <c r="J60" s="118"/>
      <c r="K60" s="118"/>
      <c r="L60" s="118"/>
    </row>
    <row r="61" spans="1:12" ht="15.75" customHeight="1">
      <c r="A61" s="118"/>
      <c r="B61" s="118"/>
      <c r="C61" s="118"/>
      <c r="D61" s="118"/>
      <c r="E61" s="118"/>
      <c r="F61" s="118"/>
      <c r="G61" s="118"/>
      <c r="H61" s="118"/>
      <c r="I61" s="118"/>
      <c r="J61" s="118"/>
      <c r="K61" s="118"/>
      <c r="L61" s="118"/>
    </row>
    <row r="62" spans="1:12" ht="15.75" customHeight="1">
      <c r="A62" s="118"/>
      <c r="B62" s="118"/>
      <c r="C62" s="118"/>
      <c r="D62" s="118"/>
      <c r="E62" s="118"/>
      <c r="F62" s="118"/>
      <c r="G62" s="118"/>
      <c r="H62" s="118"/>
      <c r="I62" s="118"/>
      <c r="J62" s="118"/>
      <c r="K62" s="118"/>
      <c r="L62" s="118"/>
    </row>
    <row r="63" spans="1:12" ht="15.75" customHeight="1">
      <c r="A63" s="118"/>
      <c r="B63" s="118"/>
      <c r="C63" s="118"/>
      <c r="D63" s="118"/>
      <c r="E63" s="118"/>
      <c r="F63" s="118"/>
      <c r="G63" s="118"/>
      <c r="H63" s="118"/>
      <c r="I63" s="118"/>
      <c r="J63" s="118"/>
      <c r="K63" s="118"/>
      <c r="L63" s="118"/>
    </row>
    <row r="64" spans="1:12" ht="15.75" customHeight="1">
      <c r="A64" s="118"/>
      <c r="B64" s="118"/>
      <c r="C64" s="118"/>
      <c r="D64" s="118"/>
      <c r="E64" s="118"/>
      <c r="F64" s="118"/>
      <c r="G64" s="118"/>
      <c r="H64" s="118"/>
      <c r="I64" s="118"/>
      <c r="J64" s="118"/>
      <c r="K64" s="118"/>
      <c r="L64" s="118"/>
    </row>
    <row r="65" spans="1:12" ht="15.75" customHeight="1">
      <c r="A65" s="118"/>
      <c r="B65" s="118"/>
      <c r="C65" s="118"/>
      <c r="D65" s="118"/>
      <c r="E65" s="118"/>
      <c r="F65" s="118"/>
      <c r="G65" s="118"/>
      <c r="H65" s="118"/>
      <c r="I65" s="118"/>
      <c r="J65" s="118"/>
      <c r="K65" s="118"/>
      <c r="L65" s="118"/>
    </row>
    <row r="66" spans="1:12" ht="15.75" customHeight="1">
      <c r="A66" s="118"/>
      <c r="B66" s="118"/>
      <c r="C66" s="118"/>
      <c r="D66" s="118"/>
      <c r="E66" s="118"/>
      <c r="F66" s="118"/>
      <c r="G66" s="118"/>
      <c r="H66" s="118"/>
      <c r="I66" s="118"/>
      <c r="J66" s="118"/>
      <c r="K66" s="118"/>
      <c r="L66" s="118"/>
    </row>
    <row r="67" spans="1:12" ht="15.75" customHeight="1">
      <c r="A67" s="118"/>
      <c r="B67" s="118"/>
      <c r="C67" s="118"/>
      <c r="D67" s="118"/>
      <c r="E67" s="118"/>
      <c r="F67" s="118"/>
      <c r="G67" s="118"/>
      <c r="H67" s="118"/>
      <c r="I67" s="118"/>
      <c r="J67" s="118"/>
      <c r="K67" s="118"/>
      <c r="L67" s="118"/>
    </row>
    <row r="68" spans="1:12" ht="15.75" customHeight="1">
      <c r="A68" s="118"/>
      <c r="B68" s="118"/>
      <c r="C68" s="118"/>
      <c r="D68" s="118"/>
      <c r="E68" s="118"/>
      <c r="F68" s="118"/>
      <c r="G68" s="118"/>
      <c r="H68" s="118"/>
      <c r="I68" s="118"/>
      <c r="J68" s="118"/>
      <c r="K68" s="118"/>
      <c r="L68" s="118"/>
    </row>
    <row r="69" spans="1:12" ht="15.75" customHeight="1">
      <c r="A69" s="118"/>
      <c r="B69" s="118"/>
      <c r="C69" s="118"/>
      <c r="D69" s="118"/>
      <c r="E69" s="118"/>
      <c r="F69" s="118"/>
      <c r="G69" s="118"/>
      <c r="H69" s="118"/>
      <c r="I69" s="118"/>
      <c r="J69" s="118"/>
      <c r="K69" s="118"/>
      <c r="L69" s="118"/>
    </row>
    <row r="70" spans="1:12" ht="15.75" customHeight="1">
      <c r="A70" s="118"/>
      <c r="B70" s="118"/>
      <c r="C70" s="118"/>
      <c r="D70" s="118"/>
      <c r="E70" s="118"/>
      <c r="F70" s="118"/>
      <c r="G70" s="118"/>
      <c r="H70" s="118"/>
      <c r="I70" s="118"/>
      <c r="J70" s="118"/>
      <c r="K70" s="118"/>
      <c r="L70" s="118"/>
    </row>
    <row r="71" spans="1:12" ht="15.75" customHeight="1">
      <c r="A71" s="118"/>
      <c r="B71" s="118"/>
      <c r="C71" s="118"/>
      <c r="D71" s="118"/>
      <c r="E71" s="118"/>
      <c r="F71" s="118"/>
      <c r="G71" s="118"/>
      <c r="H71" s="118"/>
      <c r="I71" s="118"/>
      <c r="J71" s="118"/>
      <c r="K71" s="118"/>
      <c r="L71" s="118"/>
    </row>
    <row r="72" spans="1:12" ht="15.75" customHeight="1">
      <c r="A72" s="118"/>
      <c r="B72" s="118"/>
      <c r="C72" s="118"/>
      <c r="D72" s="118"/>
      <c r="E72" s="118"/>
      <c r="F72" s="118"/>
      <c r="G72" s="118"/>
      <c r="H72" s="118"/>
      <c r="I72" s="118"/>
      <c r="J72" s="118"/>
      <c r="K72" s="118"/>
      <c r="L72" s="118"/>
    </row>
    <row r="73" spans="1:12" ht="15.75" customHeight="1">
      <c r="A73" s="118"/>
      <c r="B73" s="118"/>
      <c r="C73" s="118"/>
      <c r="D73" s="118"/>
      <c r="E73" s="118"/>
      <c r="F73" s="118"/>
      <c r="G73" s="118"/>
      <c r="H73" s="118"/>
      <c r="I73" s="118"/>
      <c r="J73" s="118"/>
      <c r="K73" s="118"/>
      <c r="L73" s="118"/>
    </row>
    <row r="74" spans="1:12" ht="15.75" customHeight="1">
      <c r="A74" s="118"/>
      <c r="B74" s="118"/>
      <c r="C74" s="118"/>
      <c r="D74" s="118"/>
      <c r="E74" s="118"/>
      <c r="F74" s="118"/>
      <c r="G74" s="118"/>
      <c r="H74" s="118"/>
      <c r="I74" s="118"/>
      <c r="J74" s="118"/>
      <c r="K74" s="118"/>
      <c r="L74" s="118"/>
    </row>
    <row r="75" spans="1:12" ht="15.75" customHeight="1">
      <c r="A75" s="118"/>
      <c r="B75" s="118"/>
      <c r="C75" s="118"/>
      <c r="D75" s="118"/>
      <c r="E75" s="118"/>
      <c r="F75" s="118"/>
      <c r="G75" s="118"/>
      <c r="H75" s="118"/>
      <c r="I75" s="118"/>
      <c r="J75" s="118"/>
      <c r="K75" s="118"/>
      <c r="L75" s="118"/>
    </row>
    <row r="76" spans="1:12" ht="15.75" customHeight="1">
      <c r="A76" s="118"/>
      <c r="B76" s="118"/>
      <c r="C76" s="118"/>
      <c r="D76" s="118"/>
      <c r="E76" s="118"/>
      <c r="F76" s="118"/>
      <c r="G76" s="118"/>
      <c r="H76" s="118"/>
      <c r="I76" s="118"/>
      <c r="J76" s="118"/>
      <c r="K76" s="118"/>
      <c r="L76" s="118"/>
    </row>
    <row r="77" spans="1:12" ht="15.75" customHeight="1">
      <c r="A77" s="118"/>
      <c r="B77" s="118"/>
      <c r="C77" s="118"/>
      <c r="D77" s="118"/>
      <c r="E77" s="118"/>
      <c r="F77" s="118"/>
      <c r="G77" s="118"/>
      <c r="H77" s="118"/>
      <c r="I77" s="118"/>
      <c r="J77" s="118"/>
      <c r="K77" s="118"/>
      <c r="L77" s="118"/>
    </row>
    <row r="78" spans="1:12" ht="15.75" customHeight="1">
      <c r="A78" s="118"/>
      <c r="B78" s="118"/>
      <c r="C78" s="118"/>
      <c r="D78" s="118"/>
      <c r="E78" s="118"/>
      <c r="F78" s="118"/>
      <c r="G78" s="118"/>
      <c r="H78" s="118"/>
      <c r="I78" s="118"/>
      <c r="J78" s="118"/>
      <c r="K78" s="118"/>
      <c r="L78" s="118"/>
    </row>
    <row r="79" spans="1:12" ht="15.75" customHeight="1">
      <c r="A79" s="118"/>
      <c r="B79" s="118"/>
      <c r="C79" s="118"/>
      <c r="D79" s="118"/>
      <c r="E79" s="118"/>
      <c r="F79" s="118"/>
      <c r="G79" s="118"/>
      <c r="H79" s="118"/>
      <c r="I79" s="118"/>
      <c r="J79" s="118"/>
      <c r="K79" s="118"/>
      <c r="L79" s="118"/>
    </row>
  </sheetData>
  <mergeCells count="2">
    <mergeCell ref="B3:I3"/>
    <mergeCell ref="C58:I58"/>
  </mergeCells>
  <dataValidations count="3">
    <dataValidation type="list" allowBlank="1" sqref="F7:F14" xr:uid="{00000000-0002-0000-0500-000000000000}">
      <formula1>"Founder / partner,Business angel,Venture capital,Equity crowdfunding,Other"</formula1>
      <formula2>0</formula2>
    </dataValidation>
    <dataValidation type="list" allowBlank="1" sqref="F19:F26" xr:uid="{00000000-0002-0000-0500-000001000000}">
      <formula1>"Operating (covers expenses),Investment (covers assets)"</formula1>
      <formula2>0</formula2>
    </dataValidation>
    <dataValidation type="list" allowBlank="1" sqref="G19:G26" xr:uid="{00000000-0002-0000-0500-000002000000}">
      <formula1>"Granted,Applied,Planned"</formula1>
      <formula2>0</formula2>
    </dataValidation>
  </dataValidations>
  <pageMargins left="0.7" right="0.7" top="0.75" bottom="0.75" header="0.511811023622047" footer="0.511811023622047"/>
  <pageSetup paperSize="9" orientation="portrait" horizontalDpi="300" verticalDpi="300"/>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37624E"/>
  </sheetPr>
  <dimension ref="A1:AN48"/>
  <sheetViews>
    <sheetView zoomScaleNormal="100" workbookViewId="0">
      <pane xSplit="2" ySplit="5" topLeftCell="C6" activePane="bottomRight" state="frozen"/>
      <selection pane="bottomRight"/>
      <selection pane="bottomLeft" activeCell="A6" sqref="A6"/>
      <selection pane="topRight" activeCell="C1" sqref="C1"/>
    </sheetView>
  </sheetViews>
  <sheetFormatPr defaultColWidth="8.625" defaultRowHeight="15.75"/>
  <cols>
    <col min="1" max="1" width="36" customWidth="1"/>
    <col min="2" max="2" width="14" customWidth="1"/>
    <col min="3" max="38" width="11" customWidth="1"/>
    <col min="40" max="40" width="13" customWidth="1"/>
  </cols>
  <sheetData>
    <row r="1" spans="1:40" ht="17.25" customHeight="1">
      <c r="A1" s="154" t="s">
        <v>201</v>
      </c>
    </row>
    <row r="2" spans="1:40" ht="15" customHeight="1">
      <c r="A2" s="155" t="s">
        <v>202</v>
      </c>
    </row>
    <row r="3" spans="1:40" ht="15" customHeight="1">
      <c r="A3" s="26" t="s">
        <v>203</v>
      </c>
    </row>
    <row r="4" spans="1:40" ht="15" customHeight="1">
      <c r="A4" s="156" t="s">
        <v>204</v>
      </c>
      <c r="B4" s="156"/>
      <c r="C4" s="157">
        <f>'Investment Plan'!$E$6</f>
        <v>45292</v>
      </c>
      <c r="D4" s="157">
        <f t="shared" ref="D4:AL4" si="0">EDATE(C4,1)</f>
        <v>45323</v>
      </c>
      <c r="E4" s="157">
        <f t="shared" si="0"/>
        <v>45352</v>
      </c>
      <c r="F4" s="157">
        <f t="shared" si="0"/>
        <v>45383</v>
      </c>
      <c r="G4" s="157">
        <f t="shared" si="0"/>
        <v>45413</v>
      </c>
      <c r="H4" s="157">
        <f t="shared" si="0"/>
        <v>45444</v>
      </c>
      <c r="I4" s="157">
        <f t="shared" si="0"/>
        <v>45474</v>
      </c>
      <c r="J4" s="157">
        <f t="shared" si="0"/>
        <v>45505</v>
      </c>
      <c r="K4" s="157">
        <f t="shared" si="0"/>
        <v>45536</v>
      </c>
      <c r="L4" s="157">
        <f t="shared" si="0"/>
        <v>45566</v>
      </c>
      <c r="M4" s="157">
        <f t="shared" si="0"/>
        <v>45597</v>
      </c>
      <c r="N4" s="157">
        <f t="shared" si="0"/>
        <v>45627</v>
      </c>
      <c r="O4" s="157">
        <f t="shared" si="0"/>
        <v>45658</v>
      </c>
      <c r="P4" s="157">
        <f t="shared" si="0"/>
        <v>45689</v>
      </c>
      <c r="Q4" s="157">
        <f t="shared" si="0"/>
        <v>45717</v>
      </c>
      <c r="R4" s="157">
        <f t="shared" si="0"/>
        <v>45748</v>
      </c>
      <c r="S4" s="157">
        <f t="shared" si="0"/>
        <v>45778</v>
      </c>
      <c r="T4" s="157">
        <f t="shared" si="0"/>
        <v>45809</v>
      </c>
      <c r="U4" s="157">
        <f t="shared" si="0"/>
        <v>45839</v>
      </c>
      <c r="V4" s="157">
        <f t="shared" si="0"/>
        <v>45870</v>
      </c>
      <c r="W4" s="157">
        <f t="shared" si="0"/>
        <v>45901</v>
      </c>
      <c r="X4" s="157">
        <f t="shared" si="0"/>
        <v>45931</v>
      </c>
      <c r="Y4" s="157">
        <f t="shared" si="0"/>
        <v>45962</v>
      </c>
      <c r="Z4" s="157">
        <f t="shared" si="0"/>
        <v>45992</v>
      </c>
      <c r="AA4" s="157">
        <f t="shared" si="0"/>
        <v>46023</v>
      </c>
      <c r="AB4" s="157">
        <f t="shared" si="0"/>
        <v>46054</v>
      </c>
      <c r="AC4" s="157">
        <f t="shared" si="0"/>
        <v>46082</v>
      </c>
      <c r="AD4" s="157">
        <f t="shared" si="0"/>
        <v>46113</v>
      </c>
      <c r="AE4" s="157">
        <f t="shared" si="0"/>
        <v>46143</v>
      </c>
      <c r="AF4" s="157">
        <f t="shared" si="0"/>
        <v>46174</v>
      </c>
      <c r="AG4" s="157">
        <f t="shared" si="0"/>
        <v>46204</v>
      </c>
      <c r="AH4" s="157">
        <f t="shared" si="0"/>
        <v>46235</v>
      </c>
      <c r="AI4" s="157">
        <f t="shared" si="0"/>
        <v>46266</v>
      </c>
      <c r="AJ4" s="157">
        <f t="shared" si="0"/>
        <v>46296</v>
      </c>
      <c r="AK4" s="157">
        <f t="shared" si="0"/>
        <v>46327</v>
      </c>
      <c r="AL4" s="157">
        <f t="shared" si="0"/>
        <v>46357</v>
      </c>
      <c r="AM4" s="156"/>
      <c r="AN4" s="156"/>
    </row>
    <row r="5" spans="1:40" ht="15" customHeight="1">
      <c r="A5" s="118" t="s">
        <v>205</v>
      </c>
      <c r="B5" s="118"/>
      <c r="C5" s="118">
        <v>1</v>
      </c>
      <c r="D5" s="118">
        <v>2</v>
      </c>
      <c r="E5" s="118">
        <v>3</v>
      </c>
      <c r="F5" s="118">
        <v>4</v>
      </c>
      <c r="G5" s="118">
        <v>5</v>
      </c>
      <c r="H5" s="118">
        <v>6</v>
      </c>
      <c r="I5" s="118">
        <v>7</v>
      </c>
      <c r="J5" s="118">
        <v>8</v>
      </c>
      <c r="K5" s="118">
        <v>9</v>
      </c>
      <c r="L5" s="118">
        <v>10</v>
      </c>
      <c r="M5" s="118">
        <v>11</v>
      </c>
      <c r="N5" s="118">
        <v>12</v>
      </c>
      <c r="O5" s="118">
        <v>13</v>
      </c>
      <c r="P5" s="118">
        <v>14</v>
      </c>
      <c r="Q5" s="118">
        <v>15</v>
      </c>
      <c r="R5" s="118">
        <v>16</v>
      </c>
      <c r="S5" s="118">
        <v>17</v>
      </c>
      <c r="T5" s="118">
        <v>18</v>
      </c>
      <c r="U5" s="118">
        <v>19</v>
      </c>
      <c r="V5" s="118">
        <v>20</v>
      </c>
      <c r="W5" s="118">
        <v>21</v>
      </c>
      <c r="X5" s="118">
        <v>22</v>
      </c>
      <c r="Y5" s="118">
        <v>23</v>
      </c>
      <c r="Z5" s="118">
        <v>24</v>
      </c>
      <c r="AA5" s="118">
        <v>25</v>
      </c>
      <c r="AB5" s="118">
        <v>26</v>
      </c>
      <c r="AC5" s="118">
        <v>27</v>
      </c>
      <c r="AD5" s="118">
        <v>28</v>
      </c>
      <c r="AE5" s="118">
        <v>29</v>
      </c>
      <c r="AF5" s="118">
        <v>30</v>
      </c>
      <c r="AG5" s="118">
        <v>31</v>
      </c>
      <c r="AH5" s="118">
        <v>32</v>
      </c>
      <c r="AI5" s="118">
        <v>33</v>
      </c>
      <c r="AJ5" s="118">
        <v>34</v>
      </c>
      <c r="AK5" s="118">
        <v>35</v>
      </c>
      <c r="AL5" s="118">
        <v>36</v>
      </c>
      <c r="AM5" s="118"/>
      <c r="AN5" s="118"/>
    </row>
    <row r="6" spans="1:40" ht="15" customHeight="1">
      <c r="A6" s="118"/>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row>
    <row r="7" spans="1:40" ht="15" customHeight="1">
      <c r="A7" s="156" t="s">
        <v>206</v>
      </c>
      <c r="B7" s="156"/>
      <c r="C7" s="156"/>
      <c r="D7" s="156"/>
      <c r="E7" s="156"/>
      <c r="F7" s="156"/>
      <c r="G7" s="156"/>
      <c r="H7" s="156"/>
      <c r="I7" s="156"/>
      <c r="J7" s="156"/>
      <c r="K7" s="156"/>
      <c r="L7" s="156"/>
      <c r="M7" s="156"/>
      <c r="N7" s="156"/>
      <c r="O7" s="156"/>
      <c r="P7" s="156"/>
      <c r="Q7" s="156"/>
      <c r="R7" s="156"/>
      <c r="S7" s="156"/>
      <c r="T7" s="156"/>
      <c r="U7" s="156"/>
      <c r="V7" s="156"/>
      <c r="W7" s="156"/>
      <c r="X7" s="156"/>
      <c r="Y7" s="156"/>
      <c r="Z7" s="156"/>
      <c r="AA7" s="156"/>
      <c r="AB7" s="156"/>
      <c r="AC7" s="156"/>
      <c r="AD7" s="156"/>
      <c r="AE7" s="156"/>
      <c r="AF7" s="156"/>
      <c r="AG7" s="156"/>
      <c r="AH7" s="156"/>
      <c r="AI7" s="156"/>
      <c r="AJ7" s="156"/>
      <c r="AK7" s="156"/>
      <c r="AL7" s="156"/>
      <c r="AM7" s="156"/>
      <c r="AN7" s="156" t="s">
        <v>77</v>
      </c>
    </row>
    <row r="8" spans="1:40" ht="15" customHeight="1">
      <c r="A8" s="118" t="s">
        <v>207</v>
      </c>
      <c r="B8" s="118"/>
      <c r="C8" s="158">
        <f>N('Investment Plan'!E8)</f>
        <v>0</v>
      </c>
      <c r="D8" s="158">
        <f>N('Investment Plan'!F8)</f>
        <v>0</v>
      </c>
      <c r="E8" s="158">
        <f>N('Investment Plan'!G8)</f>
        <v>0</v>
      </c>
      <c r="F8" s="158">
        <f>N('Investment Plan'!H8)</f>
        <v>0</v>
      </c>
      <c r="G8" s="158">
        <f>N('Investment Plan'!I8)</f>
        <v>0</v>
      </c>
      <c r="H8" s="158">
        <f>N('Investment Plan'!J8)</f>
        <v>0</v>
      </c>
      <c r="I8" s="158">
        <f>N('Investment Plan'!K8)</f>
        <v>0</v>
      </c>
      <c r="J8" s="158">
        <f>N('Investment Plan'!L8)</f>
        <v>0</v>
      </c>
      <c r="K8" s="158">
        <f>N('Investment Plan'!M8)</f>
        <v>0</v>
      </c>
      <c r="L8" s="158">
        <f>N('Investment Plan'!N8)</f>
        <v>0</v>
      </c>
      <c r="M8" s="158">
        <f>N('Investment Plan'!O8)</f>
        <v>0</v>
      </c>
      <c r="N8" s="158">
        <f>N('Investment Plan'!P8)</f>
        <v>0</v>
      </c>
      <c r="O8" s="158">
        <f>N('Investment Plan'!E31)</f>
        <v>0</v>
      </c>
      <c r="P8" s="158">
        <f>N('Investment Plan'!F31)</f>
        <v>0</v>
      </c>
      <c r="Q8" s="158">
        <f>N('Investment Plan'!G31)</f>
        <v>0</v>
      </c>
      <c r="R8" s="158">
        <f>N('Investment Plan'!H31)</f>
        <v>0</v>
      </c>
      <c r="S8" s="158">
        <f>N('Investment Plan'!I31)</f>
        <v>0</v>
      </c>
      <c r="T8" s="158">
        <f>N('Investment Plan'!J31)</f>
        <v>0</v>
      </c>
      <c r="U8" s="158">
        <f>N('Investment Plan'!K31)</f>
        <v>0</v>
      </c>
      <c r="V8" s="158">
        <f>N('Investment Plan'!L31)</f>
        <v>0</v>
      </c>
      <c r="W8" s="158">
        <f>N('Investment Plan'!M31)</f>
        <v>0</v>
      </c>
      <c r="X8" s="158">
        <f>N('Investment Plan'!N31)</f>
        <v>0</v>
      </c>
      <c r="Y8" s="158">
        <f>N('Investment Plan'!O31)</f>
        <v>0</v>
      </c>
      <c r="Z8" s="158">
        <f>N('Investment Plan'!P31)</f>
        <v>0</v>
      </c>
      <c r="AA8" s="158">
        <f>N('Investment Plan'!E54)</f>
        <v>0</v>
      </c>
      <c r="AB8" s="158">
        <f>N('Investment Plan'!F54)</f>
        <v>0</v>
      </c>
      <c r="AC8" s="158">
        <f>N('Investment Plan'!G54)</f>
        <v>0</v>
      </c>
      <c r="AD8" s="158">
        <f>N('Investment Plan'!H54)</f>
        <v>0</v>
      </c>
      <c r="AE8" s="158">
        <f>N('Investment Plan'!I54)</f>
        <v>0</v>
      </c>
      <c r="AF8" s="158">
        <f>N('Investment Plan'!J54)</f>
        <v>0</v>
      </c>
      <c r="AG8" s="158">
        <f>N('Investment Plan'!K54)</f>
        <v>0</v>
      </c>
      <c r="AH8" s="158">
        <f>N('Investment Plan'!L54)</f>
        <v>0</v>
      </c>
      <c r="AI8" s="158">
        <f>N('Investment Plan'!M54)</f>
        <v>0</v>
      </c>
      <c r="AJ8" s="158">
        <f>N('Investment Plan'!N54)</f>
        <v>0</v>
      </c>
      <c r="AK8" s="158">
        <f>N('Investment Plan'!O54)</f>
        <v>0</v>
      </c>
      <c r="AL8" s="158">
        <f>N('Investment Plan'!P54)</f>
        <v>0</v>
      </c>
      <c r="AM8" s="158"/>
      <c r="AN8" s="158">
        <f t="shared" ref="AN8:AN26" si="1">SUM(C8:AL8)</f>
        <v>0</v>
      </c>
    </row>
    <row r="9" spans="1:40" ht="15" customHeight="1">
      <c r="A9" s="118" t="s">
        <v>208</v>
      </c>
      <c r="B9" s="118"/>
      <c r="C9" s="158">
        <f>N('Investment Plan'!E9)</f>
        <v>0</v>
      </c>
      <c r="D9" s="158">
        <f>N('Investment Plan'!F9)</f>
        <v>0</v>
      </c>
      <c r="E9" s="158">
        <f>N('Investment Plan'!G9)</f>
        <v>0</v>
      </c>
      <c r="F9" s="158">
        <f>N('Investment Plan'!H9)</f>
        <v>0</v>
      </c>
      <c r="G9" s="158">
        <f>N('Investment Plan'!I9)</f>
        <v>0</v>
      </c>
      <c r="H9" s="158">
        <f>N('Investment Plan'!J9)</f>
        <v>0</v>
      </c>
      <c r="I9" s="158">
        <f>N('Investment Plan'!K9)</f>
        <v>0</v>
      </c>
      <c r="J9" s="158">
        <f>N('Investment Plan'!L9)</f>
        <v>0</v>
      </c>
      <c r="K9" s="158">
        <f>N('Investment Plan'!M9)</f>
        <v>0</v>
      </c>
      <c r="L9" s="158">
        <f>N('Investment Plan'!N9)</f>
        <v>0</v>
      </c>
      <c r="M9" s="158">
        <f>N('Investment Plan'!O9)</f>
        <v>0</v>
      </c>
      <c r="N9" s="158">
        <f>N('Investment Plan'!P9)</f>
        <v>0</v>
      </c>
      <c r="O9" s="158">
        <f>N('Investment Plan'!E32)</f>
        <v>0</v>
      </c>
      <c r="P9" s="158">
        <f>N('Investment Plan'!F32)</f>
        <v>0</v>
      </c>
      <c r="Q9" s="158">
        <f>N('Investment Plan'!G32)</f>
        <v>0</v>
      </c>
      <c r="R9" s="158">
        <f>N('Investment Plan'!H32)</f>
        <v>0</v>
      </c>
      <c r="S9" s="158">
        <f>N('Investment Plan'!I32)</f>
        <v>0</v>
      </c>
      <c r="T9" s="158">
        <f>N('Investment Plan'!J32)</f>
        <v>0</v>
      </c>
      <c r="U9" s="158">
        <f>N('Investment Plan'!K32)</f>
        <v>0</v>
      </c>
      <c r="V9" s="158">
        <f>N('Investment Plan'!L32)</f>
        <v>0</v>
      </c>
      <c r="W9" s="158">
        <f>N('Investment Plan'!M32)</f>
        <v>0</v>
      </c>
      <c r="X9" s="158">
        <f>N('Investment Plan'!N32)</f>
        <v>0</v>
      </c>
      <c r="Y9" s="158">
        <f>N('Investment Plan'!O32)</f>
        <v>0</v>
      </c>
      <c r="Z9" s="158">
        <f>N('Investment Plan'!P32)</f>
        <v>0</v>
      </c>
      <c r="AA9" s="158">
        <f>N('Investment Plan'!E55)</f>
        <v>0</v>
      </c>
      <c r="AB9" s="158">
        <f>N('Investment Plan'!F55)</f>
        <v>0</v>
      </c>
      <c r="AC9" s="158">
        <f>N('Investment Plan'!G55)</f>
        <v>0</v>
      </c>
      <c r="AD9" s="158">
        <f>N('Investment Plan'!H55)</f>
        <v>0</v>
      </c>
      <c r="AE9" s="158">
        <f>N('Investment Plan'!I55)</f>
        <v>0</v>
      </c>
      <c r="AF9" s="158">
        <f>N('Investment Plan'!J55)</f>
        <v>0</v>
      </c>
      <c r="AG9" s="158">
        <f>N('Investment Plan'!K55)</f>
        <v>0</v>
      </c>
      <c r="AH9" s="158">
        <f>N('Investment Plan'!L55)</f>
        <v>0</v>
      </c>
      <c r="AI9" s="158">
        <f>N('Investment Plan'!M55)</f>
        <v>0</v>
      </c>
      <c r="AJ9" s="158">
        <f>N('Investment Plan'!N55)</f>
        <v>0</v>
      </c>
      <c r="AK9" s="158">
        <f>N('Investment Plan'!O55)</f>
        <v>0</v>
      </c>
      <c r="AL9" s="158">
        <f>N('Investment Plan'!P55)</f>
        <v>0</v>
      </c>
      <c r="AM9" s="158"/>
      <c r="AN9" s="158">
        <f t="shared" si="1"/>
        <v>0</v>
      </c>
    </row>
    <row r="10" spans="1:40" ht="15" customHeight="1">
      <c r="A10" s="118" t="s">
        <v>209</v>
      </c>
      <c r="B10" s="118"/>
      <c r="C10" s="158">
        <f>N('Investment Plan'!E10)</f>
        <v>0</v>
      </c>
      <c r="D10" s="158">
        <f>N('Investment Plan'!F10)</f>
        <v>0</v>
      </c>
      <c r="E10" s="158">
        <f>N('Investment Plan'!G10)</f>
        <v>0</v>
      </c>
      <c r="F10" s="158">
        <f>N('Investment Plan'!H10)</f>
        <v>0</v>
      </c>
      <c r="G10" s="158">
        <f>N('Investment Plan'!I10)</f>
        <v>0</v>
      </c>
      <c r="H10" s="158">
        <f>N('Investment Plan'!J10)</f>
        <v>0</v>
      </c>
      <c r="I10" s="158">
        <f>N('Investment Plan'!K10)</f>
        <v>0</v>
      </c>
      <c r="J10" s="158">
        <f>N('Investment Plan'!L10)</f>
        <v>0</v>
      </c>
      <c r="K10" s="158">
        <f>N('Investment Plan'!M10)</f>
        <v>0</v>
      </c>
      <c r="L10" s="158">
        <f>N('Investment Plan'!N10)</f>
        <v>0</v>
      </c>
      <c r="M10" s="158">
        <f>N('Investment Plan'!O10)</f>
        <v>0</v>
      </c>
      <c r="N10" s="158">
        <f>N('Investment Plan'!P10)</f>
        <v>0</v>
      </c>
      <c r="O10" s="158">
        <f>N('Investment Plan'!E33)</f>
        <v>0</v>
      </c>
      <c r="P10" s="158">
        <f>N('Investment Plan'!F33)</f>
        <v>0</v>
      </c>
      <c r="Q10" s="158">
        <f>N('Investment Plan'!G33)</f>
        <v>0</v>
      </c>
      <c r="R10" s="158">
        <f>N('Investment Plan'!H33)</f>
        <v>0</v>
      </c>
      <c r="S10" s="158">
        <f>N('Investment Plan'!I33)</f>
        <v>0</v>
      </c>
      <c r="T10" s="158">
        <f>N('Investment Plan'!J33)</f>
        <v>0</v>
      </c>
      <c r="U10" s="158">
        <f>N('Investment Plan'!K33)</f>
        <v>0</v>
      </c>
      <c r="V10" s="158">
        <f>N('Investment Plan'!L33)</f>
        <v>0</v>
      </c>
      <c r="W10" s="158">
        <f>N('Investment Plan'!M33)</f>
        <v>0</v>
      </c>
      <c r="X10" s="158">
        <f>N('Investment Plan'!N33)</f>
        <v>0</v>
      </c>
      <c r="Y10" s="158">
        <f>N('Investment Plan'!O33)</f>
        <v>0</v>
      </c>
      <c r="Z10" s="158">
        <f>N('Investment Plan'!P33)</f>
        <v>0</v>
      </c>
      <c r="AA10" s="158">
        <f>N('Investment Plan'!E56)</f>
        <v>0</v>
      </c>
      <c r="AB10" s="158">
        <f>N('Investment Plan'!F56)</f>
        <v>0</v>
      </c>
      <c r="AC10" s="158">
        <f>N('Investment Plan'!G56)</f>
        <v>0</v>
      </c>
      <c r="AD10" s="158">
        <f>N('Investment Plan'!H56)</f>
        <v>0</v>
      </c>
      <c r="AE10" s="158">
        <f>N('Investment Plan'!I56)</f>
        <v>0</v>
      </c>
      <c r="AF10" s="158">
        <f>N('Investment Plan'!J56)</f>
        <v>0</v>
      </c>
      <c r="AG10" s="158">
        <f>N('Investment Plan'!K56)</f>
        <v>0</v>
      </c>
      <c r="AH10" s="158">
        <f>N('Investment Plan'!L56)</f>
        <v>0</v>
      </c>
      <c r="AI10" s="158">
        <f>N('Investment Plan'!M56)</f>
        <v>0</v>
      </c>
      <c r="AJ10" s="158">
        <f>N('Investment Plan'!N56)</f>
        <v>0</v>
      </c>
      <c r="AK10" s="158">
        <f>N('Investment Plan'!O56)</f>
        <v>0</v>
      </c>
      <c r="AL10" s="158">
        <f>N('Investment Plan'!P56)</f>
        <v>0</v>
      </c>
      <c r="AM10" s="158"/>
      <c r="AN10" s="158">
        <f t="shared" si="1"/>
        <v>0</v>
      </c>
    </row>
    <row r="11" spans="1:40" ht="15" customHeight="1">
      <c r="A11" s="118" t="s">
        <v>210</v>
      </c>
      <c r="B11" s="118"/>
      <c r="C11" s="158">
        <f>N('Investment Plan'!E11)</f>
        <v>0</v>
      </c>
      <c r="D11" s="158">
        <f>N('Investment Plan'!F11)</f>
        <v>0</v>
      </c>
      <c r="E11" s="158">
        <f>N('Investment Plan'!G11)</f>
        <v>0</v>
      </c>
      <c r="F11" s="158">
        <f>N('Investment Plan'!H11)</f>
        <v>0</v>
      </c>
      <c r="G11" s="158">
        <f>N('Investment Plan'!I11)</f>
        <v>0</v>
      </c>
      <c r="H11" s="158">
        <f>N('Investment Plan'!J11)</f>
        <v>0</v>
      </c>
      <c r="I11" s="158">
        <f>N('Investment Plan'!K11)</f>
        <v>0</v>
      </c>
      <c r="J11" s="158">
        <f>N('Investment Plan'!L11)</f>
        <v>0</v>
      </c>
      <c r="K11" s="158">
        <f>N('Investment Plan'!M11)</f>
        <v>0</v>
      </c>
      <c r="L11" s="158">
        <f>N('Investment Plan'!N11)</f>
        <v>0</v>
      </c>
      <c r="M11" s="158">
        <f>N('Investment Plan'!O11)</f>
        <v>0</v>
      </c>
      <c r="N11" s="158">
        <f>N('Investment Plan'!P11)</f>
        <v>0</v>
      </c>
      <c r="O11" s="158">
        <f>N('Investment Plan'!E34)</f>
        <v>0</v>
      </c>
      <c r="P11" s="158">
        <f>N('Investment Plan'!F34)</f>
        <v>0</v>
      </c>
      <c r="Q11" s="158">
        <f>N('Investment Plan'!G34)</f>
        <v>0</v>
      </c>
      <c r="R11" s="158">
        <f>N('Investment Plan'!H34)</f>
        <v>0</v>
      </c>
      <c r="S11" s="158">
        <f>N('Investment Plan'!I34)</f>
        <v>0</v>
      </c>
      <c r="T11" s="158">
        <f>N('Investment Plan'!J34)</f>
        <v>0</v>
      </c>
      <c r="U11" s="158">
        <f>N('Investment Plan'!K34)</f>
        <v>0</v>
      </c>
      <c r="V11" s="158">
        <f>N('Investment Plan'!L34)</f>
        <v>0</v>
      </c>
      <c r="W11" s="158">
        <f>N('Investment Plan'!M34)</f>
        <v>0</v>
      </c>
      <c r="X11" s="158">
        <f>N('Investment Plan'!N34)</f>
        <v>0</v>
      </c>
      <c r="Y11" s="158">
        <f>N('Investment Plan'!O34)</f>
        <v>0</v>
      </c>
      <c r="Z11" s="158">
        <f>N('Investment Plan'!P34)</f>
        <v>0</v>
      </c>
      <c r="AA11" s="158">
        <f>N('Investment Plan'!E57)</f>
        <v>0</v>
      </c>
      <c r="AB11" s="158">
        <f>N('Investment Plan'!F57)</f>
        <v>0</v>
      </c>
      <c r="AC11" s="158">
        <f>N('Investment Plan'!G57)</f>
        <v>0</v>
      </c>
      <c r="AD11" s="158">
        <f>N('Investment Plan'!H57)</f>
        <v>0</v>
      </c>
      <c r="AE11" s="158">
        <f>N('Investment Plan'!I57)</f>
        <v>0</v>
      </c>
      <c r="AF11" s="158">
        <f>N('Investment Plan'!J57)</f>
        <v>0</v>
      </c>
      <c r="AG11" s="158">
        <f>N('Investment Plan'!K57)</f>
        <v>0</v>
      </c>
      <c r="AH11" s="158">
        <f>N('Investment Plan'!L57)</f>
        <v>0</v>
      </c>
      <c r="AI11" s="158">
        <f>N('Investment Plan'!M57)</f>
        <v>0</v>
      </c>
      <c r="AJ11" s="158">
        <f>N('Investment Plan'!N57)</f>
        <v>0</v>
      </c>
      <c r="AK11" s="158">
        <f>N('Investment Plan'!O57)</f>
        <v>0</v>
      </c>
      <c r="AL11" s="158">
        <f>N('Investment Plan'!P57)</f>
        <v>0</v>
      </c>
      <c r="AM11" s="158"/>
      <c r="AN11" s="158">
        <f t="shared" si="1"/>
        <v>0</v>
      </c>
    </row>
    <row r="12" spans="1:40" ht="15" customHeight="1">
      <c r="A12" s="118" t="s">
        <v>211</v>
      </c>
      <c r="B12" s="118"/>
      <c r="C12" s="158">
        <f>N('Investment Plan'!E12)</f>
        <v>0</v>
      </c>
      <c r="D12" s="158">
        <f>N('Investment Plan'!F12)</f>
        <v>0</v>
      </c>
      <c r="E12" s="158">
        <f>N('Investment Plan'!G12)</f>
        <v>0</v>
      </c>
      <c r="F12" s="158">
        <f>N('Investment Plan'!H12)</f>
        <v>0</v>
      </c>
      <c r="G12" s="158">
        <f>N('Investment Plan'!I12)</f>
        <v>0</v>
      </c>
      <c r="H12" s="158">
        <f>N('Investment Plan'!J12)</f>
        <v>0</v>
      </c>
      <c r="I12" s="158">
        <f>N('Investment Plan'!K12)</f>
        <v>0</v>
      </c>
      <c r="J12" s="158">
        <f>N('Investment Plan'!L12)</f>
        <v>0</v>
      </c>
      <c r="K12" s="158">
        <f>N('Investment Plan'!M12)</f>
        <v>0</v>
      </c>
      <c r="L12" s="158">
        <f>N('Investment Plan'!N12)</f>
        <v>0</v>
      </c>
      <c r="M12" s="158">
        <f>N('Investment Plan'!O12)</f>
        <v>0</v>
      </c>
      <c r="N12" s="158">
        <f>N('Investment Plan'!P12)</f>
        <v>0</v>
      </c>
      <c r="O12" s="158">
        <f>N('Investment Plan'!E35)</f>
        <v>0</v>
      </c>
      <c r="P12" s="158">
        <f>N('Investment Plan'!F35)</f>
        <v>0</v>
      </c>
      <c r="Q12" s="158">
        <f>N('Investment Plan'!G35)</f>
        <v>0</v>
      </c>
      <c r="R12" s="158">
        <f>N('Investment Plan'!H35)</f>
        <v>0</v>
      </c>
      <c r="S12" s="158">
        <f>N('Investment Plan'!I35)</f>
        <v>0</v>
      </c>
      <c r="T12" s="158">
        <f>N('Investment Plan'!J35)</f>
        <v>0</v>
      </c>
      <c r="U12" s="158">
        <f>N('Investment Plan'!K35)</f>
        <v>0</v>
      </c>
      <c r="V12" s="158">
        <f>N('Investment Plan'!L35)</f>
        <v>0</v>
      </c>
      <c r="W12" s="158">
        <f>N('Investment Plan'!M35)</f>
        <v>0</v>
      </c>
      <c r="X12" s="158">
        <f>N('Investment Plan'!N35)</f>
        <v>0</v>
      </c>
      <c r="Y12" s="158">
        <f>N('Investment Plan'!O35)</f>
        <v>0</v>
      </c>
      <c r="Z12" s="158">
        <f>N('Investment Plan'!P35)</f>
        <v>0</v>
      </c>
      <c r="AA12" s="158">
        <f>N('Investment Plan'!E58)</f>
        <v>0</v>
      </c>
      <c r="AB12" s="158">
        <f>N('Investment Plan'!F58)</f>
        <v>0</v>
      </c>
      <c r="AC12" s="158">
        <f>N('Investment Plan'!G58)</f>
        <v>0</v>
      </c>
      <c r="AD12" s="158">
        <f>N('Investment Plan'!H58)</f>
        <v>0</v>
      </c>
      <c r="AE12" s="158">
        <f>N('Investment Plan'!I58)</f>
        <v>0</v>
      </c>
      <c r="AF12" s="158">
        <f>N('Investment Plan'!J58)</f>
        <v>0</v>
      </c>
      <c r="AG12" s="158">
        <f>N('Investment Plan'!K58)</f>
        <v>0</v>
      </c>
      <c r="AH12" s="158">
        <f>N('Investment Plan'!L58)</f>
        <v>0</v>
      </c>
      <c r="AI12" s="158">
        <f>N('Investment Plan'!M58)</f>
        <v>0</v>
      </c>
      <c r="AJ12" s="158">
        <f>N('Investment Plan'!N58)</f>
        <v>0</v>
      </c>
      <c r="AK12" s="158">
        <f>N('Investment Plan'!O58)</f>
        <v>0</v>
      </c>
      <c r="AL12" s="158">
        <f>N('Investment Plan'!P58)</f>
        <v>0</v>
      </c>
      <c r="AM12" s="158"/>
      <c r="AN12" s="158">
        <f t="shared" si="1"/>
        <v>0</v>
      </c>
    </row>
    <row r="13" spans="1:40" ht="15" customHeight="1">
      <c r="A13" s="118" t="s">
        <v>212</v>
      </c>
      <c r="B13" s="118"/>
      <c r="C13" s="158">
        <f>N('Investment Plan'!E13)</f>
        <v>0</v>
      </c>
      <c r="D13" s="158">
        <f>N('Investment Plan'!F13)</f>
        <v>0</v>
      </c>
      <c r="E13" s="158">
        <f>N('Investment Plan'!G13)</f>
        <v>0</v>
      </c>
      <c r="F13" s="158">
        <f>N('Investment Plan'!H13)</f>
        <v>0</v>
      </c>
      <c r="G13" s="158">
        <f>N('Investment Plan'!I13)</f>
        <v>0</v>
      </c>
      <c r="H13" s="158">
        <f>N('Investment Plan'!J13)</f>
        <v>0</v>
      </c>
      <c r="I13" s="158">
        <f>N('Investment Plan'!K13)</f>
        <v>0</v>
      </c>
      <c r="J13" s="158">
        <f>N('Investment Plan'!L13)</f>
        <v>0</v>
      </c>
      <c r="K13" s="158">
        <f>N('Investment Plan'!M13)</f>
        <v>0</v>
      </c>
      <c r="L13" s="158">
        <f>N('Investment Plan'!N13)</f>
        <v>0</v>
      </c>
      <c r="M13" s="158">
        <f>N('Investment Plan'!O13)</f>
        <v>0</v>
      </c>
      <c r="N13" s="158">
        <f>N('Investment Plan'!P13)</f>
        <v>0</v>
      </c>
      <c r="O13" s="158">
        <f>N('Investment Plan'!E36)</f>
        <v>0</v>
      </c>
      <c r="P13" s="158">
        <f>N('Investment Plan'!F36)</f>
        <v>0</v>
      </c>
      <c r="Q13" s="158">
        <f>N('Investment Plan'!G36)</f>
        <v>0</v>
      </c>
      <c r="R13" s="158">
        <f>N('Investment Plan'!H36)</f>
        <v>0</v>
      </c>
      <c r="S13" s="158">
        <f>N('Investment Plan'!I36)</f>
        <v>0</v>
      </c>
      <c r="T13" s="158">
        <f>N('Investment Plan'!J36)</f>
        <v>0</v>
      </c>
      <c r="U13" s="158">
        <f>N('Investment Plan'!K36)</f>
        <v>0</v>
      </c>
      <c r="V13" s="158">
        <f>N('Investment Plan'!L36)</f>
        <v>0</v>
      </c>
      <c r="W13" s="158">
        <f>N('Investment Plan'!M36)</f>
        <v>0</v>
      </c>
      <c r="X13" s="158">
        <f>N('Investment Plan'!N36)</f>
        <v>0</v>
      </c>
      <c r="Y13" s="158">
        <f>N('Investment Plan'!O36)</f>
        <v>0</v>
      </c>
      <c r="Z13" s="158">
        <f>N('Investment Plan'!P36)</f>
        <v>0</v>
      </c>
      <c r="AA13" s="158">
        <f>N('Investment Plan'!E59)</f>
        <v>0</v>
      </c>
      <c r="AB13" s="158">
        <f>N('Investment Plan'!F59)</f>
        <v>0</v>
      </c>
      <c r="AC13" s="158">
        <f>N('Investment Plan'!G59)</f>
        <v>0</v>
      </c>
      <c r="AD13" s="158">
        <f>N('Investment Plan'!H59)</f>
        <v>0</v>
      </c>
      <c r="AE13" s="158">
        <f>N('Investment Plan'!I59)</f>
        <v>0</v>
      </c>
      <c r="AF13" s="158">
        <f>N('Investment Plan'!J59)</f>
        <v>0</v>
      </c>
      <c r="AG13" s="158">
        <f>N('Investment Plan'!K59)</f>
        <v>0</v>
      </c>
      <c r="AH13" s="158">
        <f>N('Investment Plan'!L59)</f>
        <v>0</v>
      </c>
      <c r="AI13" s="158">
        <f>N('Investment Plan'!M59)</f>
        <v>0</v>
      </c>
      <c r="AJ13" s="158">
        <f>N('Investment Plan'!N59)</f>
        <v>0</v>
      </c>
      <c r="AK13" s="158">
        <f>N('Investment Plan'!O59)</f>
        <v>0</v>
      </c>
      <c r="AL13" s="158">
        <f>N('Investment Plan'!P59)</f>
        <v>0</v>
      </c>
      <c r="AM13" s="158"/>
      <c r="AN13" s="158">
        <f t="shared" si="1"/>
        <v>0</v>
      </c>
    </row>
    <row r="14" spans="1:40" ht="15" customHeight="1">
      <c r="A14" s="118" t="s">
        <v>213</v>
      </c>
      <c r="B14" s="118"/>
      <c r="C14" s="158">
        <f>N('Investment Plan'!E14)</f>
        <v>0</v>
      </c>
      <c r="D14" s="158">
        <f>N('Investment Plan'!F14)</f>
        <v>0</v>
      </c>
      <c r="E14" s="158">
        <f>N('Investment Plan'!G14)</f>
        <v>0</v>
      </c>
      <c r="F14" s="158">
        <f>N('Investment Plan'!H14)</f>
        <v>0</v>
      </c>
      <c r="G14" s="158">
        <f>N('Investment Plan'!I14)</f>
        <v>0</v>
      </c>
      <c r="H14" s="158">
        <f>N('Investment Plan'!J14)</f>
        <v>0</v>
      </c>
      <c r="I14" s="158">
        <f>N('Investment Plan'!K14)</f>
        <v>0</v>
      </c>
      <c r="J14" s="158">
        <f>N('Investment Plan'!L14)</f>
        <v>0</v>
      </c>
      <c r="K14" s="158">
        <f>N('Investment Plan'!M14)</f>
        <v>0</v>
      </c>
      <c r="L14" s="158">
        <f>N('Investment Plan'!N14)</f>
        <v>0</v>
      </c>
      <c r="M14" s="158">
        <f>N('Investment Plan'!O14)</f>
        <v>0</v>
      </c>
      <c r="N14" s="158">
        <f>N('Investment Plan'!P14)</f>
        <v>0</v>
      </c>
      <c r="O14" s="158">
        <f>N('Investment Plan'!E37)</f>
        <v>0</v>
      </c>
      <c r="P14" s="158">
        <f>N('Investment Plan'!F37)</f>
        <v>0</v>
      </c>
      <c r="Q14" s="158">
        <f>N('Investment Plan'!G37)</f>
        <v>0</v>
      </c>
      <c r="R14" s="158">
        <f>N('Investment Plan'!H37)</f>
        <v>0</v>
      </c>
      <c r="S14" s="158">
        <f>N('Investment Plan'!I37)</f>
        <v>0</v>
      </c>
      <c r="T14" s="158">
        <f>N('Investment Plan'!J37)</f>
        <v>0</v>
      </c>
      <c r="U14" s="158">
        <f>N('Investment Plan'!K37)</f>
        <v>0</v>
      </c>
      <c r="V14" s="158">
        <f>N('Investment Plan'!L37)</f>
        <v>0</v>
      </c>
      <c r="W14" s="158">
        <f>N('Investment Plan'!M37)</f>
        <v>0</v>
      </c>
      <c r="X14" s="158">
        <f>N('Investment Plan'!N37)</f>
        <v>0</v>
      </c>
      <c r="Y14" s="158">
        <f>N('Investment Plan'!O37)</f>
        <v>0</v>
      </c>
      <c r="Z14" s="158">
        <f>N('Investment Plan'!P37)</f>
        <v>0</v>
      </c>
      <c r="AA14" s="158">
        <f>N('Investment Plan'!E60)</f>
        <v>0</v>
      </c>
      <c r="AB14" s="158">
        <f>N('Investment Plan'!F60)</f>
        <v>0</v>
      </c>
      <c r="AC14" s="158">
        <f>N('Investment Plan'!G60)</f>
        <v>0</v>
      </c>
      <c r="AD14" s="158">
        <f>N('Investment Plan'!H60)</f>
        <v>0</v>
      </c>
      <c r="AE14" s="158">
        <f>N('Investment Plan'!I60)</f>
        <v>0</v>
      </c>
      <c r="AF14" s="158">
        <f>N('Investment Plan'!J60)</f>
        <v>0</v>
      </c>
      <c r="AG14" s="158">
        <f>N('Investment Plan'!K60)</f>
        <v>0</v>
      </c>
      <c r="AH14" s="158">
        <f>N('Investment Plan'!L60)</f>
        <v>0</v>
      </c>
      <c r="AI14" s="158">
        <f>N('Investment Plan'!M60)</f>
        <v>0</v>
      </c>
      <c r="AJ14" s="158">
        <f>N('Investment Plan'!N60)</f>
        <v>0</v>
      </c>
      <c r="AK14" s="158">
        <f>N('Investment Plan'!O60)</f>
        <v>0</v>
      </c>
      <c r="AL14" s="158">
        <f>N('Investment Plan'!P60)</f>
        <v>0</v>
      </c>
      <c r="AM14" s="158"/>
      <c r="AN14" s="158">
        <f t="shared" si="1"/>
        <v>0</v>
      </c>
    </row>
    <row r="15" spans="1:40" ht="15" customHeight="1">
      <c r="A15" s="118" t="s">
        <v>214</v>
      </c>
      <c r="B15" s="118"/>
      <c r="C15" s="158">
        <f>N('Investment Plan'!E15)</f>
        <v>0</v>
      </c>
      <c r="D15" s="158">
        <f>N('Investment Plan'!F15)</f>
        <v>0</v>
      </c>
      <c r="E15" s="158">
        <f>N('Investment Plan'!G15)</f>
        <v>0</v>
      </c>
      <c r="F15" s="158">
        <f>N('Investment Plan'!H15)</f>
        <v>0</v>
      </c>
      <c r="G15" s="158">
        <f>N('Investment Plan'!I15)</f>
        <v>0</v>
      </c>
      <c r="H15" s="158">
        <f>N('Investment Plan'!J15)</f>
        <v>0</v>
      </c>
      <c r="I15" s="158">
        <f>N('Investment Plan'!K15)</f>
        <v>0</v>
      </c>
      <c r="J15" s="158">
        <f>N('Investment Plan'!L15)</f>
        <v>0</v>
      </c>
      <c r="K15" s="158">
        <f>N('Investment Plan'!M15)</f>
        <v>0</v>
      </c>
      <c r="L15" s="158">
        <f>N('Investment Plan'!N15)</f>
        <v>0</v>
      </c>
      <c r="M15" s="158">
        <f>N('Investment Plan'!O15)</f>
        <v>0</v>
      </c>
      <c r="N15" s="158">
        <f>N('Investment Plan'!P15)</f>
        <v>0</v>
      </c>
      <c r="O15" s="158">
        <f>N('Investment Plan'!E38)</f>
        <v>0</v>
      </c>
      <c r="P15" s="158">
        <f>N('Investment Plan'!F38)</f>
        <v>0</v>
      </c>
      <c r="Q15" s="158">
        <f>N('Investment Plan'!G38)</f>
        <v>0</v>
      </c>
      <c r="R15" s="158">
        <f>N('Investment Plan'!H38)</f>
        <v>0</v>
      </c>
      <c r="S15" s="158">
        <f>N('Investment Plan'!I38)</f>
        <v>0</v>
      </c>
      <c r="T15" s="158">
        <f>N('Investment Plan'!J38)</f>
        <v>0</v>
      </c>
      <c r="U15" s="158">
        <f>N('Investment Plan'!K38)</f>
        <v>0</v>
      </c>
      <c r="V15" s="158">
        <f>N('Investment Plan'!L38)</f>
        <v>0</v>
      </c>
      <c r="W15" s="158">
        <f>N('Investment Plan'!M38)</f>
        <v>0</v>
      </c>
      <c r="X15" s="158">
        <f>N('Investment Plan'!N38)</f>
        <v>0</v>
      </c>
      <c r="Y15" s="158">
        <f>N('Investment Plan'!O38)</f>
        <v>0</v>
      </c>
      <c r="Z15" s="158">
        <f>N('Investment Plan'!P38)</f>
        <v>0</v>
      </c>
      <c r="AA15" s="158">
        <f>N('Investment Plan'!E61)</f>
        <v>0</v>
      </c>
      <c r="AB15" s="158">
        <f>N('Investment Plan'!F61)</f>
        <v>0</v>
      </c>
      <c r="AC15" s="158">
        <f>N('Investment Plan'!G61)</f>
        <v>0</v>
      </c>
      <c r="AD15" s="158">
        <f>N('Investment Plan'!H61)</f>
        <v>0</v>
      </c>
      <c r="AE15" s="158">
        <f>N('Investment Plan'!I61)</f>
        <v>0</v>
      </c>
      <c r="AF15" s="158">
        <f>N('Investment Plan'!J61)</f>
        <v>0</v>
      </c>
      <c r="AG15" s="158">
        <f>N('Investment Plan'!K61)</f>
        <v>0</v>
      </c>
      <c r="AH15" s="158">
        <f>N('Investment Plan'!L61)</f>
        <v>0</v>
      </c>
      <c r="AI15" s="158">
        <f>N('Investment Plan'!M61)</f>
        <v>0</v>
      </c>
      <c r="AJ15" s="158">
        <f>N('Investment Plan'!N61)</f>
        <v>0</v>
      </c>
      <c r="AK15" s="158">
        <f>N('Investment Plan'!O61)</f>
        <v>0</v>
      </c>
      <c r="AL15" s="158">
        <f>N('Investment Plan'!P61)</f>
        <v>0</v>
      </c>
      <c r="AM15" s="158"/>
      <c r="AN15" s="158">
        <f t="shared" si="1"/>
        <v>0</v>
      </c>
    </row>
    <row r="16" spans="1:40" ht="15" customHeight="1">
      <c r="A16" s="118" t="s">
        <v>215</v>
      </c>
      <c r="B16" s="118"/>
      <c r="C16" s="158">
        <f>N('Investment Plan'!E17)</f>
        <v>0</v>
      </c>
      <c r="D16" s="158">
        <f>N('Investment Plan'!F17)</f>
        <v>0</v>
      </c>
      <c r="E16" s="158">
        <f>N('Investment Plan'!G17)</f>
        <v>0</v>
      </c>
      <c r="F16" s="158">
        <f>N('Investment Plan'!H17)</f>
        <v>0</v>
      </c>
      <c r="G16" s="158">
        <f>N('Investment Plan'!I17)</f>
        <v>0</v>
      </c>
      <c r="H16" s="158">
        <f>N('Investment Plan'!J17)</f>
        <v>0</v>
      </c>
      <c r="I16" s="158">
        <f>N('Investment Plan'!K17)</f>
        <v>0</v>
      </c>
      <c r="J16" s="158">
        <f>N('Investment Plan'!L17)</f>
        <v>0</v>
      </c>
      <c r="K16" s="158">
        <f>N('Investment Plan'!M17)</f>
        <v>0</v>
      </c>
      <c r="L16" s="158">
        <f>N('Investment Plan'!N17)</f>
        <v>0</v>
      </c>
      <c r="M16" s="158">
        <f>N('Investment Plan'!O17)</f>
        <v>0</v>
      </c>
      <c r="N16" s="158">
        <f>N('Investment Plan'!P17)</f>
        <v>0</v>
      </c>
      <c r="O16" s="158">
        <f>N('Investment Plan'!E40)</f>
        <v>0</v>
      </c>
      <c r="P16" s="158">
        <f>N('Investment Plan'!F40)</f>
        <v>0</v>
      </c>
      <c r="Q16" s="158">
        <f>N('Investment Plan'!G40)</f>
        <v>0</v>
      </c>
      <c r="R16" s="158">
        <f>N('Investment Plan'!H40)</f>
        <v>0</v>
      </c>
      <c r="S16" s="158">
        <f>N('Investment Plan'!I40)</f>
        <v>0</v>
      </c>
      <c r="T16" s="158">
        <f>N('Investment Plan'!J40)</f>
        <v>0</v>
      </c>
      <c r="U16" s="158">
        <f>N('Investment Plan'!K40)</f>
        <v>0</v>
      </c>
      <c r="V16" s="158">
        <f>N('Investment Plan'!L40)</f>
        <v>0</v>
      </c>
      <c r="W16" s="158">
        <f>N('Investment Plan'!M40)</f>
        <v>0</v>
      </c>
      <c r="X16" s="158">
        <f>N('Investment Plan'!N40)</f>
        <v>0</v>
      </c>
      <c r="Y16" s="158">
        <f>N('Investment Plan'!O40)</f>
        <v>0</v>
      </c>
      <c r="Z16" s="158">
        <f>N('Investment Plan'!P40)</f>
        <v>0</v>
      </c>
      <c r="AA16" s="158">
        <f>N('Investment Plan'!E63)</f>
        <v>0</v>
      </c>
      <c r="AB16" s="158">
        <f>N('Investment Plan'!F63)</f>
        <v>0</v>
      </c>
      <c r="AC16" s="158">
        <f>N('Investment Plan'!G63)</f>
        <v>0</v>
      </c>
      <c r="AD16" s="158">
        <f>N('Investment Plan'!H63)</f>
        <v>0</v>
      </c>
      <c r="AE16" s="158">
        <f>N('Investment Plan'!I63)</f>
        <v>0</v>
      </c>
      <c r="AF16" s="158">
        <f>N('Investment Plan'!J63)</f>
        <v>0</v>
      </c>
      <c r="AG16" s="158">
        <f>N('Investment Plan'!K63)</f>
        <v>0</v>
      </c>
      <c r="AH16" s="158">
        <f>N('Investment Plan'!L63)</f>
        <v>0</v>
      </c>
      <c r="AI16" s="158">
        <f>N('Investment Plan'!M63)</f>
        <v>0</v>
      </c>
      <c r="AJ16" s="158">
        <f>N('Investment Plan'!N63)</f>
        <v>0</v>
      </c>
      <c r="AK16" s="158">
        <f>N('Investment Plan'!O63)</f>
        <v>0</v>
      </c>
      <c r="AL16" s="158">
        <f>N('Investment Plan'!P63)</f>
        <v>0</v>
      </c>
      <c r="AM16" s="158"/>
      <c r="AN16" s="158">
        <f t="shared" si="1"/>
        <v>0</v>
      </c>
    </row>
    <row r="17" spans="1:40" ht="15" customHeight="1">
      <c r="A17" s="118" t="s">
        <v>216</v>
      </c>
      <c r="B17" s="118"/>
      <c r="C17" s="158">
        <f>N('Investment Plan'!E18)</f>
        <v>0</v>
      </c>
      <c r="D17" s="158">
        <f>N('Investment Plan'!F18)</f>
        <v>0</v>
      </c>
      <c r="E17" s="158">
        <f>N('Investment Plan'!G18)</f>
        <v>0</v>
      </c>
      <c r="F17" s="158">
        <f>N('Investment Plan'!H18)</f>
        <v>0</v>
      </c>
      <c r="G17" s="158">
        <f>N('Investment Plan'!I18)</f>
        <v>0</v>
      </c>
      <c r="H17" s="158">
        <f>N('Investment Plan'!J18)</f>
        <v>0</v>
      </c>
      <c r="I17" s="158">
        <f>N('Investment Plan'!K18)</f>
        <v>0</v>
      </c>
      <c r="J17" s="158">
        <f>N('Investment Plan'!L18)</f>
        <v>0</v>
      </c>
      <c r="K17" s="158">
        <f>N('Investment Plan'!M18)</f>
        <v>0</v>
      </c>
      <c r="L17" s="158">
        <f>N('Investment Plan'!N18)</f>
        <v>0</v>
      </c>
      <c r="M17" s="158">
        <f>N('Investment Plan'!O18)</f>
        <v>0</v>
      </c>
      <c r="N17" s="158">
        <f>N('Investment Plan'!P18)</f>
        <v>0</v>
      </c>
      <c r="O17" s="158">
        <f>N('Investment Plan'!E41)</f>
        <v>0</v>
      </c>
      <c r="P17" s="158">
        <f>N('Investment Plan'!F41)</f>
        <v>0</v>
      </c>
      <c r="Q17" s="158">
        <f>N('Investment Plan'!G41)</f>
        <v>0</v>
      </c>
      <c r="R17" s="158">
        <f>N('Investment Plan'!H41)</f>
        <v>0</v>
      </c>
      <c r="S17" s="158">
        <f>N('Investment Plan'!I41)</f>
        <v>0</v>
      </c>
      <c r="T17" s="158">
        <f>N('Investment Plan'!J41)</f>
        <v>0</v>
      </c>
      <c r="U17" s="158">
        <f>N('Investment Plan'!K41)</f>
        <v>0</v>
      </c>
      <c r="V17" s="158">
        <f>N('Investment Plan'!L41)</f>
        <v>0</v>
      </c>
      <c r="W17" s="158">
        <f>N('Investment Plan'!M41)</f>
        <v>0</v>
      </c>
      <c r="X17" s="158">
        <f>N('Investment Plan'!N41)</f>
        <v>0</v>
      </c>
      <c r="Y17" s="158">
        <f>N('Investment Plan'!O41)</f>
        <v>0</v>
      </c>
      <c r="Z17" s="158">
        <f>N('Investment Plan'!P41)</f>
        <v>0</v>
      </c>
      <c r="AA17" s="158">
        <f>N('Investment Plan'!E64)</f>
        <v>0</v>
      </c>
      <c r="AB17" s="158">
        <f>N('Investment Plan'!F64)</f>
        <v>0</v>
      </c>
      <c r="AC17" s="158">
        <f>N('Investment Plan'!G64)</f>
        <v>0</v>
      </c>
      <c r="AD17" s="158">
        <f>N('Investment Plan'!H64)</f>
        <v>0</v>
      </c>
      <c r="AE17" s="158">
        <f>N('Investment Plan'!I64)</f>
        <v>0</v>
      </c>
      <c r="AF17" s="158">
        <f>N('Investment Plan'!J64)</f>
        <v>0</v>
      </c>
      <c r="AG17" s="158">
        <f>N('Investment Plan'!K64)</f>
        <v>0</v>
      </c>
      <c r="AH17" s="158">
        <f>N('Investment Plan'!L64)</f>
        <v>0</v>
      </c>
      <c r="AI17" s="158">
        <f>N('Investment Plan'!M64)</f>
        <v>0</v>
      </c>
      <c r="AJ17" s="158">
        <f>N('Investment Plan'!N64)</f>
        <v>0</v>
      </c>
      <c r="AK17" s="158">
        <f>N('Investment Plan'!O64)</f>
        <v>0</v>
      </c>
      <c r="AL17" s="158">
        <f>N('Investment Plan'!P64)</f>
        <v>0</v>
      </c>
      <c r="AM17" s="158"/>
      <c r="AN17" s="158">
        <f t="shared" si="1"/>
        <v>0</v>
      </c>
    </row>
    <row r="18" spans="1:40" ht="15" customHeight="1">
      <c r="A18" s="118" t="s">
        <v>217</v>
      </c>
      <c r="B18" s="118"/>
      <c r="C18" s="158">
        <f>N('Investment Plan'!E19)</f>
        <v>0</v>
      </c>
      <c r="D18" s="158">
        <f>N('Investment Plan'!F19)</f>
        <v>0</v>
      </c>
      <c r="E18" s="158">
        <f>N('Investment Plan'!G19)</f>
        <v>0</v>
      </c>
      <c r="F18" s="158">
        <f>N('Investment Plan'!H19)</f>
        <v>0</v>
      </c>
      <c r="G18" s="158">
        <f>N('Investment Plan'!I19)</f>
        <v>0</v>
      </c>
      <c r="H18" s="158">
        <f>N('Investment Plan'!J19)</f>
        <v>0</v>
      </c>
      <c r="I18" s="158">
        <f>N('Investment Plan'!K19)</f>
        <v>0</v>
      </c>
      <c r="J18" s="158">
        <f>N('Investment Plan'!L19)</f>
        <v>0</v>
      </c>
      <c r="K18" s="158">
        <f>N('Investment Plan'!M19)</f>
        <v>0</v>
      </c>
      <c r="L18" s="158">
        <f>N('Investment Plan'!N19)</f>
        <v>0</v>
      </c>
      <c r="M18" s="158">
        <f>N('Investment Plan'!O19)</f>
        <v>0</v>
      </c>
      <c r="N18" s="158">
        <f>N('Investment Plan'!P19)</f>
        <v>0</v>
      </c>
      <c r="O18" s="158">
        <f>N('Investment Plan'!E42)</f>
        <v>0</v>
      </c>
      <c r="P18" s="158">
        <f>N('Investment Plan'!F42)</f>
        <v>0</v>
      </c>
      <c r="Q18" s="158">
        <f>N('Investment Plan'!G42)</f>
        <v>0</v>
      </c>
      <c r="R18" s="158">
        <f>N('Investment Plan'!H42)</f>
        <v>0</v>
      </c>
      <c r="S18" s="158">
        <f>N('Investment Plan'!I42)</f>
        <v>0</v>
      </c>
      <c r="T18" s="158">
        <f>N('Investment Plan'!J42)</f>
        <v>0</v>
      </c>
      <c r="U18" s="158">
        <f>N('Investment Plan'!K42)</f>
        <v>0</v>
      </c>
      <c r="V18" s="158">
        <f>N('Investment Plan'!L42)</f>
        <v>0</v>
      </c>
      <c r="W18" s="158">
        <f>N('Investment Plan'!M42)</f>
        <v>0</v>
      </c>
      <c r="X18" s="158">
        <f>N('Investment Plan'!N42)</f>
        <v>0</v>
      </c>
      <c r="Y18" s="158">
        <f>N('Investment Plan'!O42)</f>
        <v>0</v>
      </c>
      <c r="Z18" s="158">
        <f>N('Investment Plan'!P42)</f>
        <v>0</v>
      </c>
      <c r="AA18" s="158">
        <f>N('Investment Plan'!E65)</f>
        <v>0</v>
      </c>
      <c r="AB18" s="158">
        <f>N('Investment Plan'!F65)</f>
        <v>0</v>
      </c>
      <c r="AC18" s="158">
        <f>N('Investment Plan'!G65)</f>
        <v>0</v>
      </c>
      <c r="AD18" s="158">
        <f>N('Investment Plan'!H65)</f>
        <v>0</v>
      </c>
      <c r="AE18" s="158">
        <f>N('Investment Plan'!I65)</f>
        <v>0</v>
      </c>
      <c r="AF18" s="158">
        <f>N('Investment Plan'!J65)</f>
        <v>0</v>
      </c>
      <c r="AG18" s="158">
        <f>N('Investment Plan'!K65)</f>
        <v>0</v>
      </c>
      <c r="AH18" s="158">
        <f>N('Investment Plan'!L65)</f>
        <v>0</v>
      </c>
      <c r="AI18" s="158">
        <f>N('Investment Plan'!M65)</f>
        <v>0</v>
      </c>
      <c r="AJ18" s="158">
        <f>N('Investment Plan'!N65)</f>
        <v>0</v>
      </c>
      <c r="AK18" s="158">
        <f>N('Investment Plan'!O65)</f>
        <v>0</v>
      </c>
      <c r="AL18" s="158">
        <f>N('Investment Plan'!P65)</f>
        <v>0</v>
      </c>
      <c r="AM18" s="158"/>
      <c r="AN18" s="158">
        <f t="shared" si="1"/>
        <v>0</v>
      </c>
    </row>
    <row r="19" spans="1:40" ht="15" customHeight="1">
      <c r="A19" s="118" t="s">
        <v>218</v>
      </c>
      <c r="B19" s="118"/>
      <c r="C19" s="158">
        <f>N('Investment Plan'!E20)</f>
        <v>0</v>
      </c>
      <c r="D19" s="158">
        <f>N('Investment Plan'!F20)</f>
        <v>0</v>
      </c>
      <c r="E19" s="158">
        <f>N('Investment Plan'!G20)</f>
        <v>0</v>
      </c>
      <c r="F19" s="158">
        <f>N('Investment Plan'!H20)</f>
        <v>0</v>
      </c>
      <c r="G19" s="158">
        <f>N('Investment Plan'!I20)</f>
        <v>0</v>
      </c>
      <c r="H19" s="158">
        <f>N('Investment Plan'!J20)</f>
        <v>0</v>
      </c>
      <c r="I19" s="158">
        <f>N('Investment Plan'!K20)</f>
        <v>0</v>
      </c>
      <c r="J19" s="158">
        <f>N('Investment Plan'!L20)</f>
        <v>0</v>
      </c>
      <c r="K19" s="158">
        <f>N('Investment Plan'!M20)</f>
        <v>0</v>
      </c>
      <c r="L19" s="158">
        <f>N('Investment Plan'!N20)</f>
        <v>0</v>
      </c>
      <c r="M19" s="158">
        <f>N('Investment Plan'!O20)</f>
        <v>0</v>
      </c>
      <c r="N19" s="158">
        <f>N('Investment Plan'!P20)</f>
        <v>0</v>
      </c>
      <c r="O19" s="158">
        <f>N('Investment Plan'!E43)</f>
        <v>0</v>
      </c>
      <c r="P19" s="158">
        <f>N('Investment Plan'!F43)</f>
        <v>0</v>
      </c>
      <c r="Q19" s="158">
        <f>N('Investment Plan'!G43)</f>
        <v>0</v>
      </c>
      <c r="R19" s="158">
        <f>N('Investment Plan'!H43)</f>
        <v>0</v>
      </c>
      <c r="S19" s="158">
        <f>N('Investment Plan'!I43)</f>
        <v>0</v>
      </c>
      <c r="T19" s="158">
        <f>N('Investment Plan'!J43)</f>
        <v>0</v>
      </c>
      <c r="U19" s="158">
        <f>N('Investment Plan'!K43)</f>
        <v>0</v>
      </c>
      <c r="V19" s="158">
        <f>N('Investment Plan'!L43)</f>
        <v>0</v>
      </c>
      <c r="W19" s="158">
        <f>N('Investment Plan'!M43)</f>
        <v>0</v>
      </c>
      <c r="X19" s="158">
        <f>N('Investment Plan'!N43)</f>
        <v>0</v>
      </c>
      <c r="Y19" s="158">
        <f>N('Investment Plan'!O43)</f>
        <v>0</v>
      </c>
      <c r="Z19" s="158">
        <f>N('Investment Plan'!P43)</f>
        <v>0</v>
      </c>
      <c r="AA19" s="158">
        <f>N('Investment Plan'!E66)</f>
        <v>0</v>
      </c>
      <c r="AB19" s="158">
        <f>N('Investment Plan'!F66)</f>
        <v>0</v>
      </c>
      <c r="AC19" s="158">
        <f>N('Investment Plan'!G66)</f>
        <v>0</v>
      </c>
      <c r="AD19" s="158">
        <f>N('Investment Plan'!H66)</f>
        <v>0</v>
      </c>
      <c r="AE19" s="158">
        <f>N('Investment Plan'!I66)</f>
        <v>0</v>
      </c>
      <c r="AF19" s="158">
        <f>N('Investment Plan'!J66)</f>
        <v>0</v>
      </c>
      <c r="AG19" s="158">
        <f>N('Investment Plan'!K66)</f>
        <v>0</v>
      </c>
      <c r="AH19" s="158">
        <f>N('Investment Plan'!L66)</f>
        <v>0</v>
      </c>
      <c r="AI19" s="158">
        <f>N('Investment Plan'!M66)</f>
        <v>0</v>
      </c>
      <c r="AJ19" s="158">
        <f>N('Investment Plan'!N66)</f>
        <v>0</v>
      </c>
      <c r="AK19" s="158">
        <f>N('Investment Plan'!O66)</f>
        <v>0</v>
      </c>
      <c r="AL19" s="158">
        <f>N('Investment Plan'!P66)</f>
        <v>0</v>
      </c>
      <c r="AM19" s="158"/>
      <c r="AN19" s="158">
        <f t="shared" si="1"/>
        <v>0</v>
      </c>
    </row>
    <row r="20" spans="1:40" ht="15" customHeight="1">
      <c r="A20" s="118" t="s">
        <v>219</v>
      </c>
      <c r="B20" s="118"/>
      <c r="C20" s="158">
        <f>N('Investment Plan'!E21)</f>
        <v>0</v>
      </c>
      <c r="D20" s="158">
        <f>N('Investment Plan'!F21)</f>
        <v>0</v>
      </c>
      <c r="E20" s="158">
        <f>N('Investment Plan'!G21)</f>
        <v>0</v>
      </c>
      <c r="F20" s="158">
        <f>N('Investment Plan'!H21)</f>
        <v>0</v>
      </c>
      <c r="G20" s="158">
        <f>N('Investment Plan'!I21)</f>
        <v>0</v>
      </c>
      <c r="H20" s="158">
        <f>N('Investment Plan'!J21)</f>
        <v>0</v>
      </c>
      <c r="I20" s="158">
        <f>N('Investment Plan'!K21)</f>
        <v>0</v>
      </c>
      <c r="J20" s="158">
        <f>N('Investment Plan'!L21)</f>
        <v>0</v>
      </c>
      <c r="K20" s="158">
        <f>N('Investment Plan'!M21)</f>
        <v>0</v>
      </c>
      <c r="L20" s="158">
        <f>N('Investment Plan'!N21)</f>
        <v>0</v>
      </c>
      <c r="M20" s="158">
        <f>N('Investment Plan'!O21)</f>
        <v>0</v>
      </c>
      <c r="N20" s="158">
        <f>N('Investment Plan'!P21)</f>
        <v>0</v>
      </c>
      <c r="O20" s="158">
        <f>N('Investment Plan'!E44)</f>
        <v>0</v>
      </c>
      <c r="P20" s="158">
        <f>N('Investment Plan'!F44)</f>
        <v>0</v>
      </c>
      <c r="Q20" s="158">
        <f>N('Investment Plan'!G44)</f>
        <v>0</v>
      </c>
      <c r="R20" s="158">
        <f>N('Investment Plan'!H44)</f>
        <v>0</v>
      </c>
      <c r="S20" s="158">
        <f>N('Investment Plan'!I44)</f>
        <v>0</v>
      </c>
      <c r="T20" s="158">
        <f>N('Investment Plan'!J44)</f>
        <v>0</v>
      </c>
      <c r="U20" s="158">
        <f>N('Investment Plan'!K44)</f>
        <v>0</v>
      </c>
      <c r="V20" s="158">
        <f>N('Investment Plan'!L44)</f>
        <v>0</v>
      </c>
      <c r="W20" s="158">
        <f>N('Investment Plan'!M44)</f>
        <v>0</v>
      </c>
      <c r="X20" s="158">
        <f>N('Investment Plan'!N44)</f>
        <v>0</v>
      </c>
      <c r="Y20" s="158">
        <f>N('Investment Plan'!O44)</f>
        <v>0</v>
      </c>
      <c r="Z20" s="158">
        <f>N('Investment Plan'!P44)</f>
        <v>0</v>
      </c>
      <c r="AA20" s="158">
        <f>N('Investment Plan'!E67)</f>
        <v>0</v>
      </c>
      <c r="AB20" s="158">
        <f>N('Investment Plan'!F67)</f>
        <v>0</v>
      </c>
      <c r="AC20" s="158">
        <f>N('Investment Plan'!G67)</f>
        <v>0</v>
      </c>
      <c r="AD20" s="158">
        <f>N('Investment Plan'!H67)</f>
        <v>0</v>
      </c>
      <c r="AE20" s="158">
        <f>N('Investment Plan'!I67)</f>
        <v>0</v>
      </c>
      <c r="AF20" s="158">
        <f>N('Investment Plan'!J67)</f>
        <v>0</v>
      </c>
      <c r="AG20" s="158">
        <f>N('Investment Plan'!K67)</f>
        <v>0</v>
      </c>
      <c r="AH20" s="158">
        <f>N('Investment Plan'!L67)</f>
        <v>0</v>
      </c>
      <c r="AI20" s="158">
        <f>N('Investment Plan'!M67)</f>
        <v>0</v>
      </c>
      <c r="AJ20" s="158">
        <f>N('Investment Plan'!N67)</f>
        <v>0</v>
      </c>
      <c r="AK20" s="158">
        <f>N('Investment Plan'!O67)</f>
        <v>0</v>
      </c>
      <c r="AL20" s="158">
        <f>N('Investment Plan'!P67)</f>
        <v>0</v>
      </c>
      <c r="AM20" s="158"/>
      <c r="AN20" s="158">
        <f t="shared" si="1"/>
        <v>0</v>
      </c>
    </row>
    <row r="21" spans="1:40" ht="15" customHeight="1">
      <c r="A21" s="118" t="s">
        <v>220</v>
      </c>
      <c r="B21" s="118"/>
      <c r="C21" s="158">
        <f>N('Investment Plan'!E22)</f>
        <v>0</v>
      </c>
      <c r="D21" s="158">
        <f>N('Investment Plan'!F22)</f>
        <v>0</v>
      </c>
      <c r="E21" s="158">
        <f>N('Investment Plan'!G22)</f>
        <v>0</v>
      </c>
      <c r="F21" s="158">
        <f>N('Investment Plan'!H22)</f>
        <v>0</v>
      </c>
      <c r="G21" s="158">
        <f>N('Investment Plan'!I22)</f>
        <v>0</v>
      </c>
      <c r="H21" s="158">
        <f>N('Investment Plan'!J22)</f>
        <v>0</v>
      </c>
      <c r="I21" s="158">
        <f>N('Investment Plan'!K22)</f>
        <v>0</v>
      </c>
      <c r="J21" s="158">
        <f>N('Investment Plan'!L22)</f>
        <v>0</v>
      </c>
      <c r="K21" s="158">
        <f>N('Investment Plan'!M22)</f>
        <v>0</v>
      </c>
      <c r="L21" s="158">
        <f>N('Investment Plan'!N22)</f>
        <v>0</v>
      </c>
      <c r="M21" s="158">
        <f>N('Investment Plan'!O22)</f>
        <v>0</v>
      </c>
      <c r="N21" s="158">
        <f>N('Investment Plan'!P22)</f>
        <v>0</v>
      </c>
      <c r="O21" s="158">
        <f>N('Investment Plan'!E45)</f>
        <v>0</v>
      </c>
      <c r="P21" s="158">
        <f>N('Investment Plan'!F45)</f>
        <v>0</v>
      </c>
      <c r="Q21" s="158">
        <f>N('Investment Plan'!G45)</f>
        <v>0</v>
      </c>
      <c r="R21" s="158">
        <f>N('Investment Plan'!H45)</f>
        <v>0</v>
      </c>
      <c r="S21" s="158">
        <f>N('Investment Plan'!I45)</f>
        <v>0</v>
      </c>
      <c r="T21" s="158">
        <f>N('Investment Plan'!J45)</f>
        <v>0</v>
      </c>
      <c r="U21" s="158">
        <f>N('Investment Plan'!K45)</f>
        <v>0</v>
      </c>
      <c r="V21" s="158">
        <f>N('Investment Plan'!L45)</f>
        <v>0</v>
      </c>
      <c r="W21" s="158">
        <f>N('Investment Plan'!M45)</f>
        <v>0</v>
      </c>
      <c r="X21" s="158">
        <f>N('Investment Plan'!N45)</f>
        <v>0</v>
      </c>
      <c r="Y21" s="158">
        <f>N('Investment Plan'!O45)</f>
        <v>0</v>
      </c>
      <c r="Z21" s="158">
        <f>N('Investment Plan'!P45)</f>
        <v>0</v>
      </c>
      <c r="AA21" s="158">
        <f>N('Investment Plan'!E68)</f>
        <v>0</v>
      </c>
      <c r="AB21" s="158">
        <f>N('Investment Plan'!F68)</f>
        <v>0</v>
      </c>
      <c r="AC21" s="158">
        <f>N('Investment Plan'!G68)</f>
        <v>0</v>
      </c>
      <c r="AD21" s="158">
        <f>N('Investment Plan'!H68)</f>
        <v>0</v>
      </c>
      <c r="AE21" s="158">
        <f>N('Investment Plan'!I68)</f>
        <v>0</v>
      </c>
      <c r="AF21" s="158">
        <f>N('Investment Plan'!J68)</f>
        <v>0</v>
      </c>
      <c r="AG21" s="158">
        <f>N('Investment Plan'!K68)</f>
        <v>0</v>
      </c>
      <c r="AH21" s="158">
        <f>N('Investment Plan'!L68)</f>
        <v>0</v>
      </c>
      <c r="AI21" s="158">
        <f>N('Investment Plan'!M68)</f>
        <v>0</v>
      </c>
      <c r="AJ21" s="158">
        <f>N('Investment Plan'!N68)</f>
        <v>0</v>
      </c>
      <c r="AK21" s="158">
        <f>N('Investment Plan'!O68)</f>
        <v>0</v>
      </c>
      <c r="AL21" s="158">
        <f>N('Investment Plan'!P68)</f>
        <v>0</v>
      </c>
      <c r="AM21" s="158"/>
      <c r="AN21" s="158">
        <f t="shared" si="1"/>
        <v>0</v>
      </c>
    </row>
    <row r="22" spans="1:40" ht="15" customHeight="1">
      <c r="A22" s="118" t="s">
        <v>221</v>
      </c>
      <c r="B22" s="118"/>
      <c r="C22" s="158">
        <f>N('Investment Plan'!E23)</f>
        <v>0</v>
      </c>
      <c r="D22" s="158">
        <f>N('Investment Plan'!F23)</f>
        <v>0</v>
      </c>
      <c r="E22" s="158">
        <f>N('Investment Plan'!G23)</f>
        <v>0</v>
      </c>
      <c r="F22" s="158">
        <f>N('Investment Plan'!H23)</f>
        <v>0</v>
      </c>
      <c r="G22" s="158">
        <f>N('Investment Plan'!I23)</f>
        <v>0</v>
      </c>
      <c r="H22" s="158">
        <f>N('Investment Plan'!J23)</f>
        <v>0</v>
      </c>
      <c r="I22" s="158">
        <f>N('Investment Plan'!K23)</f>
        <v>0</v>
      </c>
      <c r="J22" s="158">
        <f>N('Investment Plan'!L23)</f>
        <v>0</v>
      </c>
      <c r="K22" s="158">
        <f>N('Investment Plan'!M23)</f>
        <v>0</v>
      </c>
      <c r="L22" s="158">
        <f>N('Investment Plan'!N23)</f>
        <v>0</v>
      </c>
      <c r="M22" s="158">
        <f>N('Investment Plan'!O23)</f>
        <v>0</v>
      </c>
      <c r="N22" s="158">
        <f>N('Investment Plan'!P23)</f>
        <v>0</v>
      </c>
      <c r="O22" s="158">
        <f>N('Investment Plan'!E46)</f>
        <v>0</v>
      </c>
      <c r="P22" s="158">
        <f>N('Investment Plan'!F46)</f>
        <v>0</v>
      </c>
      <c r="Q22" s="158">
        <f>N('Investment Plan'!G46)</f>
        <v>0</v>
      </c>
      <c r="R22" s="158">
        <f>N('Investment Plan'!H46)</f>
        <v>0</v>
      </c>
      <c r="S22" s="158">
        <f>N('Investment Plan'!I46)</f>
        <v>0</v>
      </c>
      <c r="T22" s="158">
        <f>N('Investment Plan'!J46)</f>
        <v>0</v>
      </c>
      <c r="U22" s="158">
        <f>N('Investment Plan'!K46)</f>
        <v>0</v>
      </c>
      <c r="V22" s="158">
        <f>N('Investment Plan'!L46)</f>
        <v>0</v>
      </c>
      <c r="W22" s="158">
        <f>N('Investment Plan'!M46)</f>
        <v>0</v>
      </c>
      <c r="X22" s="158">
        <f>N('Investment Plan'!N46)</f>
        <v>0</v>
      </c>
      <c r="Y22" s="158">
        <f>N('Investment Plan'!O46)</f>
        <v>0</v>
      </c>
      <c r="Z22" s="158">
        <f>N('Investment Plan'!P46)</f>
        <v>0</v>
      </c>
      <c r="AA22" s="158">
        <f>N('Investment Plan'!E69)</f>
        <v>0</v>
      </c>
      <c r="AB22" s="158">
        <f>N('Investment Plan'!F69)</f>
        <v>0</v>
      </c>
      <c r="AC22" s="158">
        <f>N('Investment Plan'!G69)</f>
        <v>0</v>
      </c>
      <c r="AD22" s="158">
        <f>N('Investment Plan'!H69)</f>
        <v>0</v>
      </c>
      <c r="AE22" s="158">
        <f>N('Investment Plan'!I69)</f>
        <v>0</v>
      </c>
      <c r="AF22" s="158">
        <f>N('Investment Plan'!J69)</f>
        <v>0</v>
      </c>
      <c r="AG22" s="158">
        <f>N('Investment Plan'!K69)</f>
        <v>0</v>
      </c>
      <c r="AH22" s="158">
        <f>N('Investment Plan'!L69)</f>
        <v>0</v>
      </c>
      <c r="AI22" s="158">
        <f>N('Investment Plan'!M69)</f>
        <v>0</v>
      </c>
      <c r="AJ22" s="158">
        <f>N('Investment Plan'!N69)</f>
        <v>0</v>
      </c>
      <c r="AK22" s="158">
        <f>N('Investment Plan'!O69)</f>
        <v>0</v>
      </c>
      <c r="AL22" s="158">
        <f>N('Investment Plan'!P69)</f>
        <v>0</v>
      </c>
      <c r="AM22" s="158"/>
      <c r="AN22" s="158">
        <f t="shared" si="1"/>
        <v>0</v>
      </c>
    </row>
    <row r="23" spans="1:40" ht="15" customHeight="1">
      <c r="A23" s="118" t="s">
        <v>222</v>
      </c>
      <c r="B23" s="118"/>
      <c r="C23" s="158">
        <f>N('Investment Plan'!E24)</f>
        <v>0</v>
      </c>
      <c r="D23" s="158">
        <f>N('Investment Plan'!F24)</f>
        <v>0</v>
      </c>
      <c r="E23" s="158">
        <f>N('Investment Plan'!G24)</f>
        <v>0</v>
      </c>
      <c r="F23" s="158">
        <f>N('Investment Plan'!H24)</f>
        <v>0</v>
      </c>
      <c r="G23" s="158">
        <f>N('Investment Plan'!I24)</f>
        <v>0</v>
      </c>
      <c r="H23" s="158">
        <f>N('Investment Plan'!J24)</f>
        <v>0</v>
      </c>
      <c r="I23" s="158">
        <f>N('Investment Plan'!K24)</f>
        <v>0</v>
      </c>
      <c r="J23" s="158">
        <f>N('Investment Plan'!L24)</f>
        <v>0</v>
      </c>
      <c r="K23" s="158">
        <f>N('Investment Plan'!M24)</f>
        <v>0</v>
      </c>
      <c r="L23" s="158">
        <f>N('Investment Plan'!N24)</f>
        <v>0</v>
      </c>
      <c r="M23" s="158">
        <f>N('Investment Plan'!O24)</f>
        <v>0</v>
      </c>
      <c r="N23" s="158">
        <f>N('Investment Plan'!P24)</f>
        <v>0</v>
      </c>
      <c r="O23" s="158">
        <f>N('Investment Plan'!E47)</f>
        <v>0</v>
      </c>
      <c r="P23" s="158">
        <f>N('Investment Plan'!F47)</f>
        <v>0</v>
      </c>
      <c r="Q23" s="158">
        <f>N('Investment Plan'!G47)</f>
        <v>0</v>
      </c>
      <c r="R23" s="158">
        <f>N('Investment Plan'!H47)</f>
        <v>0</v>
      </c>
      <c r="S23" s="158">
        <f>N('Investment Plan'!I47)</f>
        <v>0</v>
      </c>
      <c r="T23" s="158">
        <f>N('Investment Plan'!J47)</f>
        <v>0</v>
      </c>
      <c r="U23" s="158">
        <f>N('Investment Plan'!K47)</f>
        <v>0</v>
      </c>
      <c r="V23" s="158">
        <f>N('Investment Plan'!L47)</f>
        <v>0</v>
      </c>
      <c r="W23" s="158">
        <f>N('Investment Plan'!M47)</f>
        <v>0</v>
      </c>
      <c r="X23" s="158">
        <f>N('Investment Plan'!N47)</f>
        <v>0</v>
      </c>
      <c r="Y23" s="158">
        <f>N('Investment Plan'!O47)</f>
        <v>0</v>
      </c>
      <c r="Z23" s="158">
        <f>N('Investment Plan'!P47)</f>
        <v>0</v>
      </c>
      <c r="AA23" s="158">
        <f>N('Investment Plan'!E70)</f>
        <v>0</v>
      </c>
      <c r="AB23" s="158">
        <f>N('Investment Plan'!F70)</f>
        <v>0</v>
      </c>
      <c r="AC23" s="158">
        <f>N('Investment Plan'!G70)</f>
        <v>0</v>
      </c>
      <c r="AD23" s="158">
        <f>N('Investment Plan'!H70)</f>
        <v>0</v>
      </c>
      <c r="AE23" s="158">
        <f>N('Investment Plan'!I70)</f>
        <v>0</v>
      </c>
      <c r="AF23" s="158">
        <f>N('Investment Plan'!J70)</f>
        <v>0</v>
      </c>
      <c r="AG23" s="158">
        <f>N('Investment Plan'!K70)</f>
        <v>0</v>
      </c>
      <c r="AH23" s="158">
        <f>N('Investment Plan'!L70)</f>
        <v>0</v>
      </c>
      <c r="AI23" s="158">
        <f>N('Investment Plan'!M70)</f>
        <v>0</v>
      </c>
      <c r="AJ23" s="158">
        <f>N('Investment Plan'!N70)</f>
        <v>0</v>
      </c>
      <c r="AK23" s="158">
        <f>N('Investment Plan'!O70)</f>
        <v>0</v>
      </c>
      <c r="AL23" s="158">
        <f>N('Investment Plan'!P70)</f>
        <v>0</v>
      </c>
      <c r="AM23" s="158"/>
      <c r="AN23" s="158">
        <f t="shared" si="1"/>
        <v>0</v>
      </c>
    </row>
    <row r="24" spans="1:40" ht="15" customHeight="1">
      <c r="A24" s="118" t="s">
        <v>223</v>
      </c>
      <c r="B24" s="118"/>
      <c r="C24" s="158">
        <f>N('Investment Plan'!E25)</f>
        <v>0</v>
      </c>
      <c r="D24" s="158">
        <f>N('Investment Plan'!F25)</f>
        <v>0</v>
      </c>
      <c r="E24" s="158">
        <f>N('Investment Plan'!G25)</f>
        <v>0</v>
      </c>
      <c r="F24" s="158">
        <f>N('Investment Plan'!H25)</f>
        <v>0</v>
      </c>
      <c r="G24" s="158">
        <f>N('Investment Plan'!I25)</f>
        <v>0</v>
      </c>
      <c r="H24" s="158">
        <f>N('Investment Plan'!J25)</f>
        <v>0</v>
      </c>
      <c r="I24" s="158">
        <f>N('Investment Plan'!K25)</f>
        <v>0</v>
      </c>
      <c r="J24" s="158">
        <f>N('Investment Plan'!L25)</f>
        <v>0</v>
      </c>
      <c r="K24" s="158">
        <f>N('Investment Plan'!M25)</f>
        <v>0</v>
      </c>
      <c r="L24" s="158">
        <f>N('Investment Plan'!N25)</f>
        <v>0</v>
      </c>
      <c r="M24" s="158">
        <f>N('Investment Plan'!O25)</f>
        <v>0</v>
      </c>
      <c r="N24" s="158">
        <f>N('Investment Plan'!P25)</f>
        <v>0</v>
      </c>
      <c r="O24" s="158">
        <f>N('Investment Plan'!E48)</f>
        <v>0</v>
      </c>
      <c r="P24" s="158">
        <f>N('Investment Plan'!F48)</f>
        <v>0</v>
      </c>
      <c r="Q24" s="158">
        <f>N('Investment Plan'!G48)</f>
        <v>0</v>
      </c>
      <c r="R24" s="158">
        <f>N('Investment Plan'!H48)</f>
        <v>0</v>
      </c>
      <c r="S24" s="158">
        <f>N('Investment Plan'!I48)</f>
        <v>0</v>
      </c>
      <c r="T24" s="158">
        <f>N('Investment Plan'!J48)</f>
        <v>0</v>
      </c>
      <c r="U24" s="158">
        <f>N('Investment Plan'!K48)</f>
        <v>0</v>
      </c>
      <c r="V24" s="158">
        <f>N('Investment Plan'!L48)</f>
        <v>0</v>
      </c>
      <c r="W24" s="158">
        <f>N('Investment Plan'!M48)</f>
        <v>0</v>
      </c>
      <c r="X24" s="158">
        <f>N('Investment Plan'!N48)</f>
        <v>0</v>
      </c>
      <c r="Y24" s="158">
        <f>N('Investment Plan'!O48)</f>
        <v>0</v>
      </c>
      <c r="Z24" s="158">
        <f>N('Investment Plan'!P48)</f>
        <v>0</v>
      </c>
      <c r="AA24" s="158">
        <f>N('Investment Plan'!E71)</f>
        <v>0</v>
      </c>
      <c r="AB24" s="158">
        <f>N('Investment Plan'!F71)</f>
        <v>0</v>
      </c>
      <c r="AC24" s="158">
        <f>N('Investment Plan'!G71)</f>
        <v>0</v>
      </c>
      <c r="AD24" s="158">
        <f>N('Investment Plan'!H71)</f>
        <v>0</v>
      </c>
      <c r="AE24" s="158">
        <f>N('Investment Plan'!I71)</f>
        <v>0</v>
      </c>
      <c r="AF24" s="158">
        <f>N('Investment Plan'!J71)</f>
        <v>0</v>
      </c>
      <c r="AG24" s="158">
        <f>N('Investment Plan'!K71)</f>
        <v>0</v>
      </c>
      <c r="AH24" s="158">
        <f>N('Investment Plan'!L71)</f>
        <v>0</v>
      </c>
      <c r="AI24" s="158">
        <f>N('Investment Plan'!M71)</f>
        <v>0</v>
      </c>
      <c r="AJ24" s="158">
        <f>N('Investment Plan'!N71)</f>
        <v>0</v>
      </c>
      <c r="AK24" s="158">
        <f>N('Investment Plan'!O71)</f>
        <v>0</v>
      </c>
      <c r="AL24" s="158">
        <f>N('Investment Plan'!P71)</f>
        <v>0</v>
      </c>
      <c r="AM24" s="158"/>
      <c r="AN24" s="158">
        <f t="shared" si="1"/>
        <v>0</v>
      </c>
    </row>
    <row r="25" spans="1:40" ht="15" customHeight="1">
      <c r="A25" s="118" t="s">
        <v>97</v>
      </c>
      <c r="B25" s="118"/>
      <c r="C25" s="158">
        <f>N('Investment Plan'!E26)</f>
        <v>0</v>
      </c>
      <c r="D25" s="158">
        <f>N('Investment Plan'!F26)</f>
        <v>0</v>
      </c>
      <c r="E25" s="158">
        <f>N('Investment Plan'!G26)</f>
        <v>0</v>
      </c>
      <c r="F25" s="158">
        <f>N('Investment Plan'!H26)</f>
        <v>0</v>
      </c>
      <c r="G25" s="158">
        <f>N('Investment Plan'!I26)</f>
        <v>0</v>
      </c>
      <c r="H25" s="158">
        <f>N('Investment Plan'!J26)</f>
        <v>0</v>
      </c>
      <c r="I25" s="158">
        <f>N('Investment Plan'!K26)</f>
        <v>0</v>
      </c>
      <c r="J25" s="158">
        <f>N('Investment Plan'!L26)</f>
        <v>0</v>
      </c>
      <c r="K25" s="158">
        <f>N('Investment Plan'!M26)</f>
        <v>0</v>
      </c>
      <c r="L25" s="158">
        <f>N('Investment Plan'!N26)</f>
        <v>0</v>
      </c>
      <c r="M25" s="158">
        <f>N('Investment Plan'!O26)</f>
        <v>0</v>
      </c>
      <c r="N25" s="158">
        <f>N('Investment Plan'!P26)</f>
        <v>0</v>
      </c>
      <c r="O25" s="158">
        <f>N('Investment Plan'!E49)</f>
        <v>0</v>
      </c>
      <c r="P25" s="158">
        <f>N('Investment Plan'!F49)</f>
        <v>0</v>
      </c>
      <c r="Q25" s="158">
        <f>N('Investment Plan'!G49)</f>
        <v>0</v>
      </c>
      <c r="R25" s="158">
        <f>N('Investment Plan'!H49)</f>
        <v>0</v>
      </c>
      <c r="S25" s="158">
        <f>N('Investment Plan'!I49)</f>
        <v>0</v>
      </c>
      <c r="T25" s="158">
        <f>N('Investment Plan'!J49)</f>
        <v>0</v>
      </c>
      <c r="U25" s="158">
        <f>N('Investment Plan'!K49)</f>
        <v>0</v>
      </c>
      <c r="V25" s="158">
        <f>N('Investment Plan'!L49)</f>
        <v>0</v>
      </c>
      <c r="W25" s="158">
        <f>N('Investment Plan'!M49)</f>
        <v>0</v>
      </c>
      <c r="X25" s="158">
        <f>N('Investment Plan'!N49)</f>
        <v>0</v>
      </c>
      <c r="Y25" s="158">
        <f>N('Investment Plan'!O49)</f>
        <v>0</v>
      </c>
      <c r="Z25" s="158">
        <f>N('Investment Plan'!P49)</f>
        <v>0</v>
      </c>
      <c r="AA25" s="158">
        <f>N('Investment Plan'!E72)</f>
        <v>0</v>
      </c>
      <c r="AB25" s="158">
        <f>N('Investment Plan'!F72)</f>
        <v>0</v>
      </c>
      <c r="AC25" s="158">
        <f>N('Investment Plan'!G72)</f>
        <v>0</v>
      </c>
      <c r="AD25" s="158">
        <f>N('Investment Plan'!H72)</f>
        <v>0</v>
      </c>
      <c r="AE25" s="158">
        <f>N('Investment Plan'!I72)</f>
        <v>0</v>
      </c>
      <c r="AF25" s="158">
        <f>N('Investment Plan'!J72)</f>
        <v>0</v>
      </c>
      <c r="AG25" s="158">
        <f>N('Investment Plan'!K72)</f>
        <v>0</v>
      </c>
      <c r="AH25" s="158">
        <f>N('Investment Plan'!L72)</f>
        <v>0</v>
      </c>
      <c r="AI25" s="158">
        <f>N('Investment Plan'!M72)</f>
        <v>0</v>
      </c>
      <c r="AJ25" s="158">
        <f>N('Investment Plan'!N72)</f>
        <v>0</v>
      </c>
      <c r="AK25" s="158">
        <f>N('Investment Plan'!O72)</f>
        <v>0</v>
      </c>
      <c r="AL25" s="158">
        <f>N('Investment Plan'!P72)</f>
        <v>0</v>
      </c>
      <c r="AM25" s="158"/>
      <c r="AN25" s="158">
        <f t="shared" si="1"/>
        <v>0</v>
      </c>
    </row>
    <row r="26" spans="1:40" ht="15" customHeight="1">
      <c r="A26" s="119" t="s">
        <v>224</v>
      </c>
      <c r="B26" s="119"/>
      <c r="C26" s="159">
        <f t="shared" ref="C26:AL26" si="2">SUM(C8:C25)</f>
        <v>0</v>
      </c>
      <c r="D26" s="159">
        <f t="shared" si="2"/>
        <v>0</v>
      </c>
      <c r="E26" s="159">
        <f t="shared" si="2"/>
        <v>0</v>
      </c>
      <c r="F26" s="159">
        <f t="shared" si="2"/>
        <v>0</v>
      </c>
      <c r="G26" s="159">
        <f t="shared" si="2"/>
        <v>0</v>
      </c>
      <c r="H26" s="159">
        <f t="shared" si="2"/>
        <v>0</v>
      </c>
      <c r="I26" s="159">
        <f t="shared" si="2"/>
        <v>0</v>
      </c>
      <c r="J26" s="159">
        <f t="shared" si="2"/>
        <v>0</v>
      </c>
      <c r="K26" s="159">
        <f t="shared" si="2"/>
        <v>0</v>
      </c>
      <c r="L26" s="159">
        <f t="shared" si="2"/>
        <v>0</v>
      </c>
      <c r="M26" s="159">
        <f t="shared" si="2"/>
        <v>0</v>
      </c>
      <c r="N26" s="159">
        <f t="shared" si="2"/>
        <v>0</v>
      </c>
      <c r="O26" s="159">
        <f t="shared" si="2"/>
        <v>0</v>
      </c>
      <c r="P26" s="159">
        <f t="shared" si="2"/>
        <v>0</v>
      </c>
      <c r="Q26" s="159">
        <f t="shared" si="2"/>
        <v>0</v>
      </c>
      <c r="R26" s="159">
        <f t="shared" si="2"/>
        <v>0</v>
      </c>
      <c r="S26" s="159">
        <f t="shared" si="2"/>
        <v>0</v>
      </c>
      <c r="T26" s="159">
        <f t="shared" si="2"/>
        <v>0</v>
      </c>
      <c r="U26" s="159">
        <f t="shared" si="2"/>
        <v>0</v>
      </c>
      <c r="V26" s="159">
        <f t="shared" si="2"/>
        <v>0</v>
      </c>
      <c r="W26" s="159">
        <f t="shared" si="2"/>
        <v>0</v>
      </c>
      <c r="X26" s="159">
        <f t="shared" si="2"/>
        <v>0</v>
      </c>
      <c r="Y26" s="159">
        <f t="shared" si="2"/>
        <v>0</v>
      </c>
      <c r="Z26" s="159">
        <f t="shared" si="2"/>
        <v>0</v>
      </c>
      <c r="AA26" s="159">
        <f t="shared" si="2"/>
        <v>0</v>
      </c>
      <c r="AB26" s="159">
        <f t="shared" si="2"/>
        <v>0</v>
      </c>
      <c r="AC26" s="159">
        <f t="shared" si="2"/>
        <v>0</v>
      </c>
      <c r="AD26" s="159">
        <f t="shared" si="2"/>
        <v>0</v>
      </c>
      <c r="AE26" s="159">
        <f t="shared" si="2"/>
        <v>0</v>
      </c>
      <c r="AF26" s="159">
        <f t="shared" si="2"/>
        <v>0</v>
      </c>
      <c r="AG26" s="159">
        <f t="shared" si="2"/>
        <v>0</v>
      </c>
      <c r="AH26" s="159">
        <f t="shared" si="2"/>
        <v>0</v>
      </c>
      <c r="AI26" s="159">
        <f t="shared" si="2"/>
        <v>0</v>
      </c>
      <c r="AJ26" s="159">
        <f t="shared" si="2"/>
        <v>0</v>
      </c>
      <c r="AK26" s="159">
        <f t="shared" si="2"/>
        <v>0</v>
      </c>
      <c r="AL26" s="159">
        <f t="shared" si="2"/>
        <v>0</v>
      </c>
      <c r="AM26" s="159"/>
      <c r="AN26" s="159">
        <f t="shared" si="1"/>
        <v>0</v>
      </c>
    </row>
    <row r="27" spans="1:40" ht="15" customHeight="1">
      <c r="A27" s="156" t="s">
        <v>225</v>
      </c>
      <c r="B27" s="156" t="s">
        <v>226</v>
      </c>
      <c r="C27" s="160"/>
      <c r="D27" s="160"/>
      <c r="E27" s="160"/>
      <c r="F27" s="160"/>
      <c r="G27" s="160"/>
      <c r="H27" s="160"/>
      <c r="I27" s="160"/>
      <c r="J27" s="160"/>
      <c r="K27" s="160"/>
      <c r="L27" s="160"/>
      <c r="M27" s="160"/>
      <c r="N27" s="160"/>
      <c r="O27" s="160"/>
      <c r="P27" s="160"/>
      <c r="Q27" s="160"/>
      <c r="R27" s="160"/>
      <c r="S27" s="160"/>
      <c r="T27" s="160"/>
      <c r="U27" s="160"/>
      <c r="V27" s="160"/>
      <c r="W27" s="160"/>
      <c r="X27" s="160"/>
      <c r="Y27" s="160"/>
      <c r="Z27" s="160"/>
      <c r="AA27" s="160"/>
      <c r="AB27" s="160"/>
      <c r="AC27" s="160"/>
      <c r="AD27" s="160"/>
      <c r="AE27" s="160"/>
      <c r="AF27" s="160"/>
      <c r="AG27" s="160"/>
      <c r="AH27" s="160"/>
      <c r="AI27" s="160"/>
      <c r="AJ27" s="160"/>
      <c r="AK27" s="160"/>
      <c r="AL27" s="160"/>
      <c r="AM27" s="160"/>
      <c r="AN27" s="160" t="s">
        <v>77</v>
      </c>
    </row>
    <row r="28" spans="1:40" ht="15" customHeight="1">
      <c r="A28" s="118" t="s">
        <v>207</v>
      </c>
      <c r="B28" s="161">
        <v>5</v>
      </c>
      <c r="C28" s="158">
        <f>IF($B28&gt;0,SUMPRODUCT($C8:C8,--(C$5-$C$5:C$5&lt;$B28*12))/($B28*12),0)</f>
        <v>0</v>
      </c>
      <c r="D28" s="158">
        <f>IF($B28&gt;0,SUMPRODUCT($C8:D8,--(D$5-$C$5:D$5&lt;$B28*12))/($B28*12),0)</f>
        <v>0</v>
      </c>
      <c r="E28" s="158">
        <f>IF($B28&gt;0,SUMPRODUCT($C8:E8,--(E$5-$C$5:E$5&lt;$B28*12))/($B28*12),0)</f>
        <v>0</v>
      </c>
      <c r="F28" s="158">
        <f>IF($B28&gt;0,SUMPRODUCT($C8:F8,--(F$5-$C$5:F$5&lt;$B28*12))/($B28*12),0)</f>
        <v>0</v>
      </c>
      <c r="G28" s="158">
        <f>IF($B28&gt;0,SUMPRODUCT($C8:G8,--(G$5-$C$5:G$5&lt;$B28*12))/($B28*12),0)</f>
        <v>0</v>
      </c>
      <c r="H28" s="158">
        <f>IF($B28&gt;0,SUMPRODUCT($C8:H8,--(H$5-$C$5:H$5&lt;$B28*12))/($B28*12),0)</f>
        <v>0</v>
      </c>
      <c r="I28" s="158">
        <f>IF($B28&gt;0,SUMPRODUCT($C8:I8,--(I$5-$C$5:I$5&lt;$B28*12))/($B28*12),0)</f>
        <v>0</v>
      </c>
      <c r="J28" s="158">
        <f>IF($B28&gt;0,SUMPRODUCT($C8:J8,--(J$5-$C$5:J$5&lt;$B28*12))/($B28*12),0)</f>
        <v>0</v>
      </c>
      <c r="K28" s="158">
        <f>IF($B28&gt;0,SUMPRODUCT($C8:K8,--(K$5-$C$5:K$5&lt;$B28*12))/($B28*12),0)</f>
        <v>0</v>
      </c>
      <c r="L28" s="158">
        <f>IF($B28&gt;0,SUMPRODUCT($C8:L8,--(L$5-$C$5:L$5&lt;$B28*12))/($B28*12),0)</f>
        <v>0</v>
      </c>
      <c r="M28" s="158">
        <f>IF($B28&gt;0,SUMPRODUCT($C8:M8,--(M$5-$C$5:M$5&lt;$B28*12))/($B28*12),0)</f>
        <v>0</v>
      </c>
      <c r="N28" s="158">
        <f>IF($B28&gt;0,SUMPRODUCT($C8:N8,--(N$5-$C$5:N$5&lt;$B28*12))/($B28*12),0)</f>
        <v>0</v>
      </c>
      <c r="O28" s="158">
        <f>IF($B28&gt;0,SUMPRODUCT($C8:O8,--(O$5-$C$5:O$5&lt;$B28*12))/($B28*12),0)</f>
        <v>0</v>
      </c>
      <c r="P28" s="158">
        <f>IF($B28&gt;0,SUMPRODUCT($C8:P8,--(P$5-$C$5:P$5&lt;$B28*12))/($B28*12),0)</f>
        <v>0</v>
      </c>
      <c r="Q28" s="158">
        <f>IF($B28&gt;0,SUMPRODUCT($C8:Q8,--(Q$5-$C$5:Q$5&lt;$B28*12))/($B28*12),0)</f>
        <v>0</v>
      </c>
      <c r="R28" s="158">
        <f>IF($B28&gt;0,SUMPRODUCT($C8:R8,--(R$5-$C$5:R$5&lt;$B28*12))/($B28*12),0)</f>
        <v>0</v>
      </c>
      <c r="S28" s="158">
        <f>IF($B28&gt;0,SUMPRODUCT($C8:S8,--(S$5-$C$5:S$5&lt;$B28*12))/($B28*12),0)</f>
        <v>0</v>
      </c>
      <c r="T28" s="158">
        <f>IF($B28&gt;0,SUMPRODUCT($C8:T8,--(T$5-$C$5:T$5&lt;$B28*12))/($B28*12),0)</f>
        <v>0</v>
      </c>
      <c r="U28" s="158">
        <f>IF($B28&gt;0,SUMPRODUCT($C8:U8,--(U$5-$C$5:U$5&lt;$B28*12))/($B28*12),0)</f>
        <v>0</v>
      </c>
      <c r="V28" s="158">
        <f>IF($B28&gt;0,SUMPRODUCT($C8:V8,--(V$5-$C$5:V$5&lt;$B28*12))/($B28*12),0)</f>
        <v>0</v>
      </c>
      <c r="W28" s="158">
        <f>IF($B28&gt;0,SUMPRODUCT($C8:W8,--(W$5-$C$5:W$5&lt;$B28*12))/($B28*12),0)</f>
        <v>0</v>
      </c>
      <c r="X28" s="158">
        <f>IF($B28&gt;0,SUMPRODUCT($C8:X8,--(X$5-$C$5:X$5&lt;$B28*12))/($B28*12),0)</f>
        <v>0</v>
      </c>
      <c r="Y28" s="158">
        <f>IF($B28&gt;0,SUMPRODUCT($C8:Y8,--(Y$5-$C$5:Y$5&lt;$B28*12))/($B28*12),0)</f>
        <v>0</v>
      </c>
      <c r="Z28" s="158">
        <f>IF($B28&gt;0,SUMPRODUCT($C8:Z8,--(Z$5-$C$5:Z$5&lt;$B28*12))/($B28*12),0)</f>
        <v>0</v>
      </c>
      <c r="AA28" s="158">
        <f>IF($B28&gt;0,SUMPRODUCT($C8:AA8,--(AA$5-$C$5:AA$5&lt;$B28*12))/($B28*12),0)</f>
        <v>0</v>
      </c>
      <c r="AB28" s="158">
        <f>IF($B28&gt;0,SUMPRODUCT($C8:AB8,--(AB$5-$C$5:AB$5&lt;$B28*12))/($B28*12),0)</f>
        <v>0</v>
      </c>
      <c r="AC28" s="158">
        <f>IF($B28&gt;0,SUMPRODUCT($C8:AC8,--(AC$5-$C$5:AC$5&lt;$B28*12))/($B28*12),0)</f>
        <v>0</v>
      </c>
      <c r="AD28" s="158">
        <f>IF($B28&gt;0,SUMPRODUCT($C8:AD8,--(AD$5-$C$5:AD$5&lt;$B28*12))/($B28*12),0)</f>
        <v>0</v>
      </c>
      <c r="AE28" s="158">
        <f>IF($B28&gt;0,SUMPRODUCT($C8:AE8,--(AE$5-$C$5:AE$5&lt;$B28*12))/($B28*12),0)</f>
        <v>0</v>
      </c>
      <c r="AF28" s="158">
        <f>IF($B28&gt;0,SUMPRODUCT($C8:AF8,--(AF$5-$C$5:AF$5&lt;$B28*12))/($B28*12),0)</f>
        <v>0</v>
      </c>
      <c r="AG28" s="158">
        <f>IF($B28&gt;0,SUMPRODUCT($C8:AG8,--(AG$5-$C$5:AG$5&lt;$B28*12))/($B28*12),0)</f>
        <v>0</v>
      </c>
      <c r="AH28" s="158">
        <f>IF($B28&gt;0,SUMPRODUCT($C8:AH8,--(AH$5-$C$5:AH$5&lt;$B28*12))/($B28*12),0)</f>
        <v>0</v>
      </c>
      <c r="AI28" s="158">
        <f>IF($B28&gt;0,SUMPRODUCT($C8:AI8,--(AI$5-$C$5:AI$5&lt;$B28*12))/($B28*12),0)</f>
        <v>0</v>
      </c>
      <c r="AJ28" s="158">
        <f>IF($B28&gt;0,SUMPRODUCT($C8:AJ8,--(AJ$5-$C$5:AJ$5&lt;$B28*12))/($B28*12),0)</f>
        <v>0</v>
      </c>
      <c r="AK28" s="158">
        <f>IF($B28&gt;0,SUMPRODUCT($C8:AK8,--(AK$5-$C$5:AK$5&lt;$B28*12))/($B28*12),0)</f>
        <v>0</v>
      </c>
      <c r="AL28" s="158">
        <f>IF($B28&gt;0,SUMPRODUCT($C8:AL8,--(AL$5-$C$5:AL$5&lt;$B28*12))/($B28*12),0)</f>
        <v>0</v>
      </c>
      <c r="AM28" s="158"/>
      <c r="AN28" s="158">
        <f t="shared" ref="AN28:AN45" si="3">SUM(C28:AL28)</f>
        <v>0</v>
      </c>
    </row>
    <row r="29" spans="1:40" ht="15" customHeight="1">
      <c r="A29" s="118" t="s">
        <v>208</v>
      </c>
      <c r="B29" s="161">
        <v>10</v>
      </c>
      <c r="C29" s="158">
        <f>IF($B29&gt;0,SUMPRODUCT($C9:C9,--(C$5-$C$5:C$5&lt;$B29*12))/($B29*12),0)</f>
        <v>0</v>
      </c>
      <c r="D29" s="158">
        <f>IF($B29&gt;0,SUMPRODUCT($C9:D9,--(D$5-$C$5:D$5&lt;$B29*12))/($B29*12),0)</f>
        <v>0</v>
      </c>
      <c r="E29" s="158">
        <f>IF($B29&gt;0,SUMPRODUCT($C9:E9,--(E$5-$C$5:E$5&lt;$B29*12))/($B29*12),0)</f>
        <v>0</v>
      </c>
      <c r="F29" s="158">
        <f>IF($B29&gt;0,SUMPRODUCT($C9:F9,--(F$5-$C$5:F$5&lt;$B29*12))/($B29*12),0)</f>
        <v>0</v>
      </c>
      <c r="G29" s="158">
        <f>IF($B29&gt;0,SUMPRODUCT($C9:G9,--(G$5-$C$5:G$5&lt;$B29*12))/($B29*12),0)</f>
        <v>0</v>
      </c>
      <c r="H29" s="158">
        <f>IF($B29&gt;0,SUMPRODUCT($C9:H9,--(H$5-$C$5:H$5&lt;$B29*12))/($B29*12),0)</f>
        <v>0</v>
      </c>
      <c r="I29" s="158">
        <f>IF($B29&gt;0,SUMPRODUCT($C9:I9,--(I$5-$C$5:I$5&lt;$B29*12))/($B29*12),0)</f>
        <v>0</v>
      </c>
      <c r="J29" s="158">
        <f>IF($B29&gt;0,SUMPRODUCT($C9:J9,--(J$5-$C$5:J$5&lt;$B29*12))/($B29*12),0)</f>
        <v>0</v>
      </c>
      <c r="K29" s="158">
        <f>IF($B29&gt;0,SUMPRODUCT($C9:K9,--(K$5-$C$5:K$5&lt;$B29*12))/($B29*12),0)</f>
        <v>0</v>
      </c>
      <c r="L29" s="158">
        <f>IF($B29&gt;0,SUMPRODUCT($C9:L9,--(L$5-$C$5:L$5&lt;$B29*12))/($B29*12),0)</f>
        <v>0</v>
      </c>
      <c r="M29" s="158">
        <f>IF($B29&gt;0,SUMPRODUCT($C9:M9,--(M$5-$C$5:M$5&lt;$B29*12))/($B29*12),0)</f>
        <v>0</v>
      </c>
      <c r="N29" s="158">
        <f>IF($B29&gt;0,SUMPRODUCT($C9:N9,--(N$5-$C$5:N$5&lt;$B29*12))/($B29*12),0)</f>
        <v>0</v>
      </c>
      <c r="O29" s="158">
        <f>IF($B29&gt;0,SUMPRODUCT($C9:O9,--(O$5-$C$5:O$5&lt;$B29*12))/($B29*12),0)</f>
        <v>0</v>
      </c>
      <c r="P29" s="158">
        <f>IF($B29&gt;0,SUMPRODUCT($C9:P9,--(P$5-$C$5:P$5&lt;$B29*12))/($B29*12),0)</f>
        <v>0</v>
      </c>
      <c r="Q29" s="158">
        <f>IF($B29&gt;0,SUMPRODUCT($C9:Q9,--(Q$5-$C$5:Q$5&lt;$B29*12))/($B29*12),0)</f>
        <v>0</v>
      </c>
      <c r="R29" s="158">
        <f>IF($B29&gt;0,SUMPRODUCT($C9:R9,--(R$5-$C$5:R$5&lt;$B29*12))/($B29*12),0)</f>
        <v>0</v>
      </c>
      <c r="S29" s="158">
        <f>IF($B29&gt;0,SUMPRODUCT($C9:S9,--(S$5-$C$5:S$5&lt;$B29*12))/($B29*12),0)</f>
        <v>0</v>
      </c>
      <c r="T29" s="158">
        <f>IF($B29&gt;0,SUMPRODUCT($C9:T9,--(T$5-$C$5:T$5&lt;$B29*12))/($B29*12),0)</f>
        <v>0</v>
      </c>
      <c r="U29" s="158">
        <f>IF($B29&gt;0,SUMPRODUCT($C9:U9,--(U$5-$C$5:U$5&lt;$B29*12))/($B29*12),0)</f>
        <v>0</v>
      </c>
      <c r="V29" s="158">
        <f>IF($B29&gt;0,SUMPRODUCT($C9:V9,--(V$5-$C$5:V$5&lt;$B29*12))/($B29*12),0)</f>
        <v>0</v>
      </c>
      <c r="W29" s="158">
        <f>IF($B29&gt;0,SUMPRODUCT($C9:W9,--(W$5-$C$5:W$5&lt;$B29*12))/($B29*12),0)</f>
        <v>0</v>
      </c>
      <c r="X29" s="158">
        <f>IF($B29&gt;0,SUMPRODUCT($C9:X9,--(X$5-$C$5:X$5&lt;$B29*12))/($B29*12),0)</f>
        <v>0</v>
      </c>
      <c r="Y29" s="158">
        <f>IF($B29&gt;0,SUMPRODUCT($C9:Y9,--(Y$5-$C$5:Y$5&lt;$B29*12))/($B29*12),0)</f>
        <v>0</v>
      </c>
      <c r="Z29" s="158">
        <f>IF($B29&gt;0,SUMPRODUCT($C9:Z9,--(Z$5-$C$5:Z$5&lt;$B29*12))/($B29*12),0)</f>
        <v>0</v>
      </c>
      <c r="AA29" s="158">
        <f>IF($B29&gt;0,SUMPRODUCT($C9:AA9,--(AA$5-$C$5:AA$5&lt;$B29*12))/($B29*12),0)</f>
        <v>0</v>
      </c>
      <c r="AB29" s="158">
        <f>IF($B29&gt;0,SUMPRODUCT($C9:AB9,--(AB$5-$C$5:AB$5&lt;$B29*12))/($B29*12),0)</f>
        <v>0</v>
      </c>
      <c r="AC29" s="158">
        <f>IF($B29&gt;0,SUMPRODUCT($C9:AC9,--(AC$5-$C$5:AC$5&lt;$B29*12))/($B29*12),0)</f>
        <v>0</v>
      </c>
      <c r="AD29" s="158">
        <f>IF($B29&gt;0,SUMPRODUCT($C9:AD9,--(AD$5-$C$5:AD$5&lt;$B29*12))/($B29*12),0)</f>
        <v>0</v>
      </c>
      <c r="AE29" s="158">
        <f>IF($B29&gt;0,SUMPRODUCT($C9:AE9,--(AE$5-$C$5:AE$5&lt;$B29*12))/($B29*12),0)</f>
        <v>0</v>
      </c>
      <c r="AF29" s="158">
        <f>IF($B29&gt;0,SUMPRODUCT($C9:AF9,--(AF$5-$C$5:AF$5&lt;$B29*12))/($B29*12),0)</f>
        <v>0</v>
      </c>
      <c r="AG29" s="158">
        <f>IF($B29&gt;0,SUMPRODUCT($C9:AG9,--(AG$5-$C$5:AG$5&lt;$B29*12))/($B29*12),0)</f>
        <v>0</v>
      </c>
      <c r="AH29" s="158">
        <f>IF($B29&gt;0,SUMPRODUCT($C9:AH9,--(AH$5-$C$5:AH$5&lt;$B29*12))/($B29*12),0)</f>
        <v>0</v>
      </c>
      <c r="AI29" s="158">
        <f>IF($B29&gt;0,SUMPRODUCT($C9:AI9,--(AI$5-$C$5:AI$5&lt;$B29*12))/($B29*12),0)</f>
        <v>0</v>
      </c>
      <c r="AJ29" s="158">
        <f>IF($B29&gt;0,SUMPRODUCT($C9:AJ9,--(AJ$5-$C$5:AJ$5&lt;$B29*12))/($B29*12),0)</f>
        <v>0</v>
      </c>
      <c r="AK29" s="158">
        <f>IF($B29&gt;0,SUMPRODUCT($C9:AK9,--(AK$5-$C$5:AK$5&lt;$B29*12))/($B29*12),0)</f>
        <v>0</v>
      </c>
      <c r="AL29" s="158">
        <f>IF($B29&gt;0,SUMPRODUCT($C9:AL9,--(AL$5-$C$5:AL$5&lt;$B29*12))/($B29*12),0)</f>
        <v>0</v>
      </c>
      <c r="AM29" s="158"/>
      <c r="AN29" s="158">
        <f t="shared" si="3"/>
        <v>0</v>
      </c>
    </row>
    <row r="30" spans="1:40" ht="15" customHeight="1">
      <c r="A30" s="118" t="s">
        <v>209</v>
      </c>
      <c r="B30" s="161">
        <v>10</v>
      </c>
      <c r="C30" s="158">
        <f>IF($B30&gt;0,SUMPRODUCT($C10:C10,--(C$5-$C$5:C$5&lt;$B30*12))/($B30*12),0)</f>
        <v>0</v>
      </c>
      <c r="D30" s="158">
        <f>IF($B30&gt;0,SUMPRODUCT($C10:D10,--(D$5-$C$5:D$5&lt;$B30*12))/($B30*12),0)</f>
        <v>0</v>
      </c>
      <c r="E30" s="158">
        <f>IF($B30&gt;0,SUMPRODUCT($C10:E10,--(E$5-$C$5:E$5&lt;$B30*12))/($B30*12),0)</f>
        <v>0</v>
      </c>
      <c r="F30" s="158">
        <f>IF($B30&gt;0,SUMPRODUCT($C10:F10,--(F$5-$C$5:F$5&lt;$B30*12))/($B30*12),0)</f>
        <v>0</v>
      </c>
      <c r="G30" s="158">
        <f>IF($B30&gt;0,SUMPRODUCT($C10:G10,--(G$5-$C$5:G$5&lt;$B30*12))/($B30*12),0)</f>
        <v>0</v>
      </c>
      <c r="H30" s="158">
        <f>IF($B30&gt;0,SUMPRODUCT($C10:H10,--(H$5-$C$5:H$5&lt;$B30*12))/($B30*12),0)</f>
        <v>0</v>
      </c>
      <c r="I30" s="158">
        <f>IF($B30&gt;0,SUMPRODUCT($C10:I10,--(I$5-$C$5:I$5&lt;$B30*12))/($B30*12),0)</f>
        <v>0</v>
      </c>
      <c r="J30" s="158">
        <f>IF($B30&gt;0,SUMPRODUCT($C10:J10,--(J$5-$C$5:J$5&lt;$B30*12))/($B30*12),0)</f>
        <v>0</v>
      </c>
      <c r="K30" s="158">
        <f>IF($B30&gt;0,SUMPRODUCT($C10:K10,--(K$5-$C$5:K$5&lt;$B30*12))/($B30*12),0)</f>
        <v>0</v>
      </c>
      <c r="L30" s="158">
        <f>IF($B30&gt;0,SUMPRODUCT($C10:L10,--(L$5-$C$5:L$5&lt;$B30*12))/($B30*12),0)</f>
        <v>0</v>
      </c>
      <c r="M30" s="158">
        <f>IF($B30&gt;0,SUMPRODUCT($C10:M10,--(M$5-$C$5:M$5&lt;$B30*12))/($B30*12),0)</f>
        <v>0</v>
      </c>
      <c r="N30" s="158">
        <f>IF($B30&gt;0,SUMPRODUCT($C10:N10,--(N$5-$C$5:N$5&lt;$B30*12))/($B30*12),0)</f>
        <v>0</v>
      </c>
      <c r="O30" s="158">
        <f>IF($B30&gt;0,SUMPRODUCT($C10:O10,--(O$5-$C$5:O$5&lt;$B30*12))/($B30*12),0)</f>
        <v>0</v>
      </c>
      <c r="P30" s="158">
        <f>IF($B30&gt;0,SUMPRODUCT($C10:P10,--(P$5-$C$5:P$5&lt;$B30*12))/($B30*12),0)</f>
        <v>0</v>
      </c>
      <c r="Q30" s="158">
        <f>IF($B30&gt;0,SUMPRODUCT($C10:Q10,--(Q$5-$C$5:Q$5&lt;$B30*12))/($B30*12),0)</f>
        <v>0</v>
      </c>
      <c r="R30" s="158">
        <f>IF($B30&gt;0,SUMPRODUCT($C10:R10,--(R$5-$C$5:R$5&lt;$B30*12))/($B30*12),0)</f>
        <v>0</v>
      </c>
      <c r="S30" s="158">
        <f>IF($B30&gt;0,SUMPRODUCT($C10:S10,--(S$5-$C$5:S$5&lt;$B30*12))/($B30*12),0)</f>
        <v>0</v>
      </c>
      <c r="T30" s="158">
        <f>IF($B30&gt;0,SUMPRODUCT($C10:T10,--(T$5-$C$5:T$5&lt;$B30*12))/($B30*12),0)</f>
        <v>0</v>
      </c>
      <c r="U30" s="158">
        <f>IF($B30&gt;0,SUMPRODUCT($C10:U10,--(U$5-$C$5:U$5&lt;$B30*12))/($B30*12),0)</f>
        <v>0</v>
      </c>
      <c r="V30" s="158">
        <f>IF($B30&gt;0,SUMPRODUCT($C10:V10,--(V$5-$C$5:V$5&lt;$B30*12))/($B30*12),0)</f>
        <v>0</v>
      </c>
      <c r="W30" s="158">
        <f>IF($B30&gt;0,SUMPRODUCT($C10:W10,--(W$5-$C$5:W$5&lt;$B30*12))/($B30*12),0)</f>
        <v>0</v>
      </c>
      <c r="X30" s="158">
        <f>IF($B30&gt;0,SUMPRODUCT($C10:X10,--(X$5-$C$5:X$5&lt;$B30*12))/($B30*12),0)</f>
        <v>0</v>
      </c>
      <c r="Y30" s="158">
        <f>IF($B30&gt;0,SUMPRODUCT($C10:Y10,--(Y$5-$C$5:Y$5&lt;$B30*12))/($B30*12),0)</f>
        <v>0</v>
      </c>
      <c r="Z30" s="158">
        <f>IF($B30&gt;0,SUMPRODUCT($C10:Z10,--(Z$5-$C$5:Z$5&lt;$B30*12))/($B30*12),0)</f>
        <v>0</v>
      </c>
      <c r="AA30" s="158">
        <f>IF($B30&gt;0,SUMPRODUCT($C10:AA10,--(AA$5-$C$5:AA$5&lt;$B30*12))/($B30*12),0)</f>
        <v>0</v>
      </c>
      <c r="AB30" s="158">
        <f>IF($B30&gt;0,SUMPRODUCT($C10:AB10,--(AB$5-$C$5:AB$5&lt;$B30*12))/($B30*12),0)</f>
        <v>0</v>
      </c>
      <c r="AC30" s="158">
        <f>IF($B30&gt;0,SUMPRODUCT($C10:AC10,--(AC$5-$C$5:AC$5&lt;$B30*12))/($B30*12),0)</f>
        <v>0</v>
      </c>
      <c r="AD30" s="158">
        <f>IF($B30&gt;0,SUMPRODUCT($C10:AD10,--(AD$5-$C$5:AD$5&lt;$B30*12))/($B30*12),0)</f>
        <v>0</v>
      </c>
      <c r="AE30" s="158">
        <f>IF($B30&gt;0,SUMPRODUCT($C10:AE10,--(AE$5-$C$5:AE$5&lt;$B30*12))/($B30*12),0)</f>
        <v>0</v>
      </c>
      <c r="AF30" s="158">
        <f>IF($B30&gt;0,SUMPRODUCT($C10:AF10,--(AF$5-$C$5:AF$5&lt;$B30*12))/($B30*12),0)</f>
        <v>0</v>
      </c>
      <c r="AG30" s="158">
        <f>IF($B30&gt;0,SUMPRODUCT($C10:AG10,--(AG$5-$C$5:AG$5&lt;$B30*12))/($B30*12),0)</f>
        <v>0</v>
      </c>
      <c r="AH30" s="158">
        <f>IF($B30&gt;0,SUMPRODUCT($C10:AH10,--(AH$5-$C$5:AH$5&lt;$B30*12))/($B30*12),0)</f>
        <v>0</v>
      </c>
      <c r="AI30" s="158">
        <f>IF($B30&gt;0,SUMPRODUCT($C10:AI10,--(AI$5-$C$5:AI$5&lt;$B30*12))/($B30*12),0)</f>
        <v>0</v>
      </c>
      <c r="AJ30" s="158">
        <f>IF($B30&gt;0,SUMPRODUCT($C10:AJ10,--(AJ$5-$C$5:AJ$5&lt;$B30*12))/($B30*12),0)</f>
        <v>0</v>
      </c>
      <c r="AK30" s="158">
        <f>IF($B30&gt;0,SUMPRODUCT($C10:AK10,--(AK$5-$C$5:AK$5&lt;$B30*12))/($B30*12),0)</f>
        <v>0</v>
      </c>
      <c r="AL30" s="158">
        <f>IF($B30&gt;0,SUMPRODUCT($C10:AL10,--(AL$5-$C$5:AL$5&lt;$B30*12))/($B30*12),0)</f>
        <v>0</v>
      </c>
      <c r="AM30" s="158"/>
      <c r="AN30" s="158">
        <f t="shared" si="3"/>
        <v>0</v>
      </c>
    </row>
    <row r="31" spans="1:40" ht="15" customHeight="1">
      <c r="A31" s="118" t="s">
        <v>210</v>
      </c>
      <c r="B31" s="161">
        <v>10</v>
      </c>
      <c r="C31" s="158">
        <f>IF($B31&gt;0,SUMPRODUCT($C11:C11,--(C$5-$C$5:C$5&lt;$B31*12))/($B31*12),0)</f>
        <v>0</v>
      </c>
      <c r="D31" s="158">
        <f>IF($B31&gt;0,SUMPRODUCT($C11:D11,--(D$5-$C$5:D$5&lt;$B31*12))/($B31*12),0)</f>
        <v>0</v>
      </c>
      <c r="E31" s="158">
        <f>IF($B31&gt;0,SUMPRODUCT($C11:E11,--(E$5-$C$5:E$5&lt;$B31*12))/($B31*12),0)</f>
        <v>0</v>
      </c>
      <c r="F31" s="158">
        <f>IF($B31&gt;0,SUMPRODUCT($C11:F11,--(F$5-$C$5:F$5&lt;$B31*12))/($B31*12),0)</f>
        <v>0</v>
      </c>
      <c r="G31" s="158">
        <f>IF($B31&gt;0,SUMPRODUCT($C11:G11,--(G$5-$C$5:G$5&lt;$B31*12))/($B31*12),0)</f>
        <v>0</v>
      </c>
      <c r="H31" s="158">
        <f>IF($B31&gt;0,SUMPRODUCT($C11:H11,--(H$5-$C$5:H$5&lt;$B31*12))/($B31*12),0)</f>
        <v>0</v>
      </c>
      <c r="I31" s="158">
        <f>IF($B31&gt;0,SUMPRODUCT($C11:I11,--(I$5-$C$5:I$5&lt;$B31*12))/($B31*12),0)</f>
        <v>0</v>
      </c>
      <c r="J31" s="158">
        <f>IF($B31&gt;0,SUMPRODUCT($C11:J11,--(J$5-$C$5:J$5&lt;$B31*12))/($B31*12),0)</f>
        <v>0</v>
      </c>
      <c r="K31" s="158">
        <f>IF($B31&gt;0,SUMPRODUCT($C11:K11,--(K$5-$C$5:K$5&lt;$B31*12))/($B31*12),0)</f>
        <v>0</v>
      </c>
      <c r="L31" s="158">
        <f>IF($B31&gt;0,SUMPRODUCT($C11:L11,--(L$5-$C$5:L$5&lt;$B31*12))/($B31*12),0)</f>
        <v>0</v>
      </c>
      <c r="M31" s="158">
        <f>IF($B31&gt;0,SUMPRODUCT($C11:M11,--(M$5-$C$5:M$5&lt;$B31*12))/($B31*12),0)</f>
        <v>0</v>
      </c>
      <c r="N31" s="158">
        <f>IF($B31&gt;0,SUMPRODUCT($C11:N11,--(N$5-$C$5:N$5&lt;$B31*12))/($B31*12),0)</f>
        <v>0</v>
      </c>
      <c r="O31" s="158">
        <f>IF($B31&gt;0,SUMPRODUCT($C11:O11,--(O$5-$C$5:O$5&lt;$B31*12))/($B31*12),0)</f>
        <v>0</v>
      </c>
      <c r="P31" s="158">
        <f>IF($B31&gt;0,SUMPRODUCT($C11:P11,--(P$5-$C$5:P$5&lt;$B31*12))/($B31*12),0)</f>
        <v>0</v>
      </c>
      <c r="Q31" s="158">
        <f>IF($B31&gt;0,SUMPRODUCT($C11:Q11,--(Q$5-$C$5:Q$5&lt;$B31*12))/($B31*12),0)</f>
        <v>0</v>
      </c>
      <c r="R31" s="158">
        <f>IF($B31&gt;0,SUMPRODUCT($C11:R11,--(R$5-$C$5:R$5&lt;$B31*12))/($B31*12),0)</f>
        <v>0</v>
      </c>
      <c r="S31" s="158">
        <f>IF($B31&gt;0,SUMPRODUCT($C11:S11,--(S$5-$C$5:S$5&lt;$B31*12))/($B31*12),0)</f>
        <v>0</v>
      </c>
      <c r="T31" s="158">
        <f>IF($B31&gt;0,SUMPRODUCT($C11:T11,--(T$5-$C$5:T$5&lt;$B31*12))/($B31*12),0)</f>
        <v>0</v>
      </c>
      <c r="U31" s="158">
        <f>IF($B31&gt;0,SUMPRODUCT($C11:U11,--(U$5-$C$5:U$5&lt;$B31*12))/($B31*12),0)</f>
        <v>0</v>
      </c>
      <c r="V31" s="158">
        <f>IF($B31&gt;0,SUMPRODUCT($C11:V11,--(V$5-$C$5:V$5&lt;$B31*12))/($B31*12),0)</f>
        <v>0</v>
      </c>
      <c r="W31" s="158">
        <f>IF($B31&gt;0,SUMPRODUCT($C11:W11,--(W$5-$C$5:W$5&lt;$B31*12))/($B31*12),0)</f>
        <v>0</v>
      </c>
      <c r="X31" s="158">
        <f>IF($B31&gt;0,SUMPRODUCT($C11:X11,--(X$5-$C$5:X$5&lt;$B31*12))/($B31*12),0)</f>
        <v>0</v>
      </c>
      <c r="Y31" s="158">
        <f>IF($B31&gt;0,SUMPRODUCT($C11:Y11,--(Y$5-$C$5:Y$5&lt;$B31*12))/($B31*12),0)</f>
        <v>0</v>
      </c>
      <c r="Z31" s="158">
        <f>IF($B31&gt;0,SUMPRODUCT($C11:Z11,--(Z$5-$C$5:Z$5&lt;$B31*12))/($B31*12),0)</f>
        <v>0</v>
      </c>
      <c r="AA31" s="158">
        <f>IF($B31&gt;0,SUMPRODUCT($C11:AA11,--(AA$5-$C$5:AA$5&lt;$B31*12))/($B31*12),0)</f>
        <v>0</v>
      </c>
      <c r="AB31" s="158">
        <f>IF($B31&gt;0,SUMPRODUCT($C11:AB11,--(AB$5-$C$5:AB$5&lt;$B31*12))/($B31*12),0)</f>
        <v>0</v>
      </c>
      <c r="AC31" s="158">
        <f>IF($B31&gt;0,SUMPRODUCT($C11:AC11,--(AC$5-$C$5:AC$5&lt;$B31*12))/($B31*12),0)</f>
        <v>0</v>
      </c>
      <c r="AD31" s="158">
        <f>IF($B31&gt;0,SUMPRODUCT($C11:AD11,--(AD$5-$C$5:AD$5&lt;$B31*12))/($B31*12),0)</f>
        <v>0</v>
      </c>
      <c r="AE31" s="158">
        <f>IF($B31&gt;0,SUMPRODUCT($C11:AE11,--(AE$5-$C$5:AE$5&lt;$B31*12))/($B31*12),0)</f>
        <v>0</v>
      </c>
      <c r="AF31" s="158">
        <f>IF($B31&gt;0,SUMPRODUCT($C11:AF11,--(AF$5-$C$5:AF$5&lt;$B31*12))/($B31*12),0)</f>
        <v>0</v>
      </c>
      <c r="AG31" s="158">
        <f>IF($B31&gt;0,SUMPRODUCT($C11:AG11,--(AG$5-$C$5:AG$5&lt;$B31*12))/($B31*12),0)</f>
        <v>0</v>
      </c>
      <c r="AH31" s="158">
        <f>IF($B31&gt;0,SUMPRODUCT($C11:AH11,--(AH$5-$C$5:AH$5&lt;$B31*12))/($B31*12),0)</f>
        <v>0</v>
      </c>
      <c r="AI31" s="158">
        <f>IF($B31&gt;0,SUMPRODUCT($C11:AI11,--(AI$5-$C$5:AI$5&lt;$B31*12))/($B31*12),0)</f>
        <v>0</v>
      </c>
      <c r="AJ31" s="158">
        <f>IF($B31&gt;0,SUMPRODUCT($C11:AJ11,--(AJ$5-$C$5:AJ$5&lt;$B31*12))/($B31*12),0)</f>
        <v>0</v>
      </c>
      <c r="AK31" s="158">
        <f>IF($B31&gt;0,SUMPRODUCT($C11:AK11,--(AK$5-$C$5:AK$5&lt;$B31*12))/($B31*12),0)</f>
        <v>0</v>
      </c>
      <c r="AL31" s="158">
        <f>IF($B31&gt;0,SUMPRODUCT($C11:AL11,--(AL$5-$C$5:AL$5&lt;$B31*12))/($B31*12),0)</f>
        <v>0</v>
      </c>
      <c r="AM31" s="158"/>
      <c r="AN31" s="158">
        <f t="shared" si="3"/>
        <v>0</v>
      </c>
    </row>
    <row r="32" spans="1:40" ht="15" customHeight="1">
      <c r="A32" s="118" t="s">
        <v>211</v>
      </c>
      <c r="B32" s="161">
        <v>3</v>
      </c>
      <c r="C32" s="158">
        <f>IF($B32&gt;0,SUMPRODUCT($C12:C12,--(C$5-$C$5:C$5&lt;$B32*12))/($B32*12),0)</f>
        <v>0</v>
      </c>
      <c r="D32" s="158">
        <f>IF($B32&gt;0,SUMPRODUCT($C12:D12,--(D$5-$C$5:D$5&lt;$B32*12))/($B32*12),0)</f>
        <v>0</v>
      </c>
      <c r="E32" s="158">
        <f>IF($B32&gt;0,SUMPRODUCT($C12:E12,--(E$5-$C$5:E$5&lt;$B32*12))/($B32*12),0)</f>
        <v>0</v>
      </c>
      <c r="F32" s="158">
        <f>IF($B32&gt;0,SUMPRODUCT($C12:F12,--(F$5-$C$5:F$5&lt;$B32*12))/($B32*12),0)</f>
        <v>0</v>
      </c>
      <c r="G32" s="158">
        <f>IF($B32&gt;0,SUMPRODUCT($C12:G12,--(G$5-$C$5:G$5&lt;$B32*12))/($B32*12),0)</f>
        <v>0</v>
      </c>
      <c r="H32" s="158">
        <f>IF($B32&gt;0,SUMPRODUCT($C12:H12,--(H$5-$C$5:H$5&lt;$B32*12))/($B32*12),0)</f>
        <v>0</v>
      </c>
      <c r="I32" s="158">
        <f>IF($B32&gt;0,SUMPRODUCT($C12:I12,--(I$5-$C$5:I$5&lt;$B32*12))/($B32*12),0)</f>
        <v>0</v>
      </c>
      <c r="J32" s="158">
        <f>IF($B32&gt;0,SUMPRODUCT($C12:J12,--(J$5-$C$5:J$5&lt;$B32*12))/($B32*12),0)</f>
        <v>0</v>
      </c>
      <c r="K32" s="158">
        <f>IF($B32&gt;0,SUMPRODUCT($C12:K12,--(K$5-$C$5:K$5&lt;$B32*12))/($B32*12),0)</f>
        <v>0</v>
      </c>
      <c r="L32" s="158">
        <f>IF($B32&gt;0,SUMPRODUCT($C12:L12,--(L$5-$C$5:L$5&lt;$B32*12))/($B32*12),0)</f>
        <v>0</v>
      </c>
      <c r="M32" s="158">
        <f>IF($B32&gt;0,SUMPRODUCT($C12:M12,--(M$5-$C$5:M$5&lt;$B32*12))/($B32*12),0)</f>
        <v>0</v>
      </c>
      <c r="N32" s="158">
        <f>IF($B32&gt;0,SUMPRODUCT($C12:N12,--(N$5-$C$5:N$5&lt;$B32*12))/($B32*12),0)</f>
        <v>0</v>
      </c>
      <c r="O32" s="158">
        <f>IF($B32&gt;0,SUMPRODUCT($C12:O12,--(O$5-$C$5:O$5&lt;$B32*12))/($B32*12),0)</f>
        <v>0</v>
      </c>
      <c r="P32" s="158">
        <f>IF($B32&gt;0,SUMPRODUCT($C12:P12,--(P$5-$C$5:P$5&lt;$B32*12))/($B32*12),0)</f>
        <v>0</v>
      </c>
      <c r="Q32" s="158">
        <f>IF($B32&gt;0,SUMPRODUCT($C12:Q12,--(Q$5-$C$5:Q$5&lt;$B32*12))/($B32*12),0)</f>
        <v>0</v>
      </c>
      <c r="R32" s="158">
        <f>IF($B32&gt;0,SUMPRODUCT($C12:R12,--(R$5-$C$5:R$5&lt;$B32*12))/($B32*12),0)</f>
        <v>0</v>
      </c>
      <c r="S32" s="158">
        <f>IF($B32&gt;0,SUMPRODUCT($C12:S12,--(S$5-$C$5:S$5&lt;$B32*12))/($B32*12),0)</f>
        <v>0</v>
      </c>
      <c r="T32" s="158">
        <f>IF($B32&gt;0,SUMPRODUCT($C12:T12,--(T$5-$C$5:T$5&lt;$B32*12))/($B32*12),0)</f>
        <v>0</v>
      </c>
      <c r="U32" s="158">
        <f>IF($B32&gt;0,SUMPRODUCT($C12:U12,--(U$5-$C$5:U$5&lt;$B32*12))/($B32*12),0)</f>
        <v>0</v>
      </c>
      <c r="V32" s="158">
        <f>IF($B32&gt;0,SUMPRODUCT($C12:V12,--(V$5-$C$5:V$5&lt;$B32*12))/($B32*12),0)</f>
        <v>0</v>
      </c>
      <c r="W32" s="158">
        <f>IF($B32&gt;0,SUMPRODUCT($C12:W12,--(W$5-$C$5:W$5&lt;$B32*12))/($B32*12),0)</f>
        <v>0</v>
      </c>
      <c r="X32" s="158">
        <f>IF($B32&gt;0,SUMPRODUCT($C12:X12,--(X$5-$C$5:X$5&lt;$B32*12))/($B32*12),0)</f>
        <v>0</v>
      </c>
      <c r="Y32" s="158">
        <f>IF($B32&gt;0,SUMPRODUCT($C12:Y12,--(Y$5-$C$5:Y$5&lt;$B32*12))/($B32*12),0)</f>
        <v>0</v>
      </c>
      <c r="Z32" s="158">
        <f>IF($B32&gt;0,SUMPRODUCT($C12:Z12,--(Z$5-$C$5:Z$5&lt;$B32*12))/($B32*12),0)</f>
        <v>0</v>
      </c>
      <c r="AA32" s="158">
        <f>IF($B32&gt;0,SUMPRODUCT($C12:AA12,--(AA$5-$C$5:AA$5&lt;$B32*12))/($B32*12),0)</f>
        <v>0</v>
      </c>
      <c r="AB32" s="158">
        <f>IF($B32&gt;0,SUMPRODUCT($C12:AB12,--(AB$5-$C$5:AB$5&lt;$B32*12))/($B32*12),0)</f>
        <v>0</v>
      </c>
      <c r="AC32" s="158">
        <f>IF($B32&gt;0,SUMPRODUCT($C12:AC12,--(AC$5-$C$5:AC$5&lt;$B32*12))/($B32*12),0)</f>
        <v>0</v>
      </c>
      <c r="AD32" s="158">
        <f>IF($B32&gt;0,SUMPRODUCT($C12:AD12,--(AD$5-$C$5:AD$5&lt;$B32*12))/($B32*12),0)</f>
        <v>0</v>
      </c>
      <c r="AE32" s="158">
        <f>IF($B32&gt;0,SUMPRODUCT($C12:AE12,--(AE$5-$C$5:AE$5&lt;$B32*12))/($B32*12),0)</f>
        <v>0</v>
      </c>
      <c r="AF32" s="158">
        <f>IF($B32&gt;0,SUMPRODUCT($C12:AF12,--(AF$5-$C$5:AF$5&lt;$B32*12))/($B32*12),0)</f>
        <v>0</v>
      </c>
      <c r="AG32" s="158">
        <f>IF($B32&gt;0,SUMPRODUCT($C12:AG12,--(AG$5-$C$5:AG$5&lt;$B32*12))/($B32*12),0)</f>
        <v>0</v>
      </c>
      <c r="AH32" s="158">
        <f>IF($B32&gt;0,SUMPRODUCT($C12:AH12,--(AH$5-$C$5:AH$5&lt;$B32*12))/($B32*12),0)</f>
        <v>0</v>
      </c>
      <c r="AI32" s="158">
        <f>IF($B32&gt;0,SUMPRODUCT($C12:AI12,--(AI$5-$C$5:AI$5&lt;$B32*12))/($B32*12),0)</f>
        <v>0</v>
      </c>
      <c r="AJ32" s="158">
        <f>IF($B32&gt;0,SUMPRODUCT($C12:AJ12,--(AJ$5-$C$5:AJ$5&lt;$B32*12))/($B32*12),0)</f>
        <v>0</v>
      </c>
      <c r="AK32" s="158">
        <f>IF($B32&gt;0,SUMPRODUCT($C12:AK12,--(AK$5-$C$5:AK$5&lt;$B32*12))/($B32*12),0)</f>
        <v>0</v>
      </c>
      <c r="AL32" s="158">
        <f>IF($B32&gt;0,SUMPRODUCT($C12:AL12,--(AL$5-$C$5:AL$5&lt;$B32*12))/($B32*12),0)</f>
        <v>0</v>
      </c>
      <c r="AM32" s="158"/>
      <c r="AN32" s="158">
        <f t="shared" si="3"/>
        <v>0</v>
      </c>
    </row>
    <row r="33" spans="1:40" ht="15" customHeight="1">
      <c r="A33" s="118" t="s">
        <v>212</v>
      </c>
      <c r="B33" s="161">
        <v>5</v>
      </c>
      <c r="C33" s="158">
        <f>IF($B33&gt;0,SUMPRODUCT($C13:C13,--(C$5-$C$5:C$5&lt;$B33*12))/($B33*12),0)</f>
        <v>0</v>
      </c>
      <c r="D33" s="158">
        <f>IF($B33&gt;0,SUMPRODUCT($C13:D13,--(D$5-$C$5:D$5&lt;$B33*12))/($B33*12),0)</f>
        <v>0</v>
      </c>
      <c r="E33" s="158">
        <f>IF($B33&gt;0,SUMPRODUCT($C13:E13,--(E$5-$C$5:E$5&lt;$B33*12))/($B33*12),0)</f>
        <v>0</v>
      </c>
      <c r="F33" s="158">
        <f>IF($B33&gt;0,SUMPRODUCT($C13:F13,--(F$5-$C$5:F$5&lt;$B33*12))/($B33*12),0)</f>
        <v>0</v>
      </c>
      <c r="G33" s="158">
        <f>IF($B33&gt;0,SUMPRODUCT($C13:G13,--(G$5-$C$5:G$5&lt;$B33*12))/($B33*12),0)</f>
        <v>0</v>
      </c>
      <c r="H33" s="158">
        <f>IF($B33&gt;0,SUMPRODUCT($C13:H13,--(H$5-$C$5:H$5&lt;$B33*12))/($B33*12),0)</f>
        <v>0</v>
      </c>
      <c r="I33" s="158">
        <f>IF($B33&gt;0,SUMPRODUCT($C13:I13,--(I$5-$C$5:I$5&lt;$B33*12))/($B33*12),0)</f>
        <v>0</v>
      </c>
      <c r="J33" s="158">
        <f>IF($B33&gt;0,SUMPRODUCT($C13:J13,--(J$5-$C$5:J$5&lt;$B33*12))/($B33*12),0)</f>
        <v>0</v>
      </c>
      <c r="K33" s="158">
        <f>IF($B33&gt;0,SUMPRODUCT($C13:K13,--(K$5-$C$5:K$5&lt;$B33*12))/($B33*12),0)</f>
        <v>0</v>
      </c>
      <c r="L33" s="158">
        <f>IF($B33&gt;0,SUMPRODUCT($C13:L13,--(L$5-$C$5:L$5&lt;$B33*12))/($B33*12),0)</f>
        <v>0</v>
      </c>
      <c r="M33" s="158">
        <f>IF($B33&gt;0,SUMPRODUCT($C13:M13,--(M$5-$C$5:M$5&lt;$B33*12))/($B33*12),0)</f>
        <v>0</v>
      </c>
      <c r="N33" s="158">
        <f>IF($B33&gt;0,SUMPRODUCT($C13:N13,--(N$5-$C$5:N$5&lt;$B33*12))/($B33*12),0)</f>
        <v>0</v>
      </c>
      <c r="O33" s="158">
        <f>IF($B33&gt;0,SUMPRODUCT($C13:O13,--(O$5-$C$5:O$5&lt;$B33*12))/($B33*12),0)</f>
        <v>0</v>
      </c>
      <c r="P33" s="158">
        <f>IF($B33&gt;0,SUMPRODUCT($C13:P13,--(P$5-$C$5:P$5&lt;$B33*12))/($B33*12),0)</f>
        <v>0</v>
      </c>
      <c r="Q33" s="158">
        <f>IF($B33&gt;0,SUMPRODUCT($C13:Q13,--(Q$5-$C$5:Q$5&lt;$B33*12))/($B33*12),0)</f>
        <v>0</v>
      </c>
      <c r="R33" s="158">
        <f>IF($B33&gt;0,SUMPRODUCT($C13:R13,--(R$5-$C$5:R$5&lt;$B33*12))/($B33*12),0)</f>
        <v>0</v>
      </c>
      <c r="S33" s="158">
        <f>IF($B33&gt;0,SUMPRODUCT($C13:S13,--(S$5-$C$5:S$5&lt;$B33*12))/($B33*12),0)</f>
        <v>0</v>
      </c>
      <c r="T33" s="158">
        <f>IF($B33&gt;0,SUMPRODUCT($C13:T13,--(T$5-$C$5:T$5&lt;$B33*12))/($B33*12),0)</f>
        <v>0</v>
      </c>
      <c r="U33" s="158">
        <f>IF($B33&gt;0,SUMPRODUCT($C13:U13,--(U$5-$C$5:U$5&lt;$B33*12))/($B33*12),0)</f>
        <v>0</v>
      </c>
      <c r="V33" s="158">
        <f>IF($B33&gt;0,SUMPRODUCT($C13:V13,--(V$5-$C$5:V$5&lt;$B33*12))/($B33*12),0)</f>
        <v>0</v>
      </c>
      <c r="W33" s="158">
        <f>IF($B33&gt;0,SUMPRODUCT($C13:W13,--(W$5-$C$5:W$5&lt;$B33*12))/($B33*12),0)</f>
        <v>0</v>
      </c>
      <c r="X33" s="158">
        <f>IF($B33&gt;0,SUMPRODUCT($C13:X13,--(X$5-$C$5:X$5&lt;$B33*12))/($B33*12),0)</f>
        <v>0</v>
      </c>
      <c r="Y33" s="158">
        <f>IF($B33&gt;0,SUMPRODUCT($C13:Y13,--(Y$5-$C$5:Y$5&lt;$B33*12))/($B33*12),0)</f>
        <v>0</v>
      </c>
      <c r="Z33" s="158">
        <f>IF($B33&gt;0,SUMPRODUCT($C13:Z13,--(Z$5-$C$5:Z$5&lt;$B33*12))/($B33*12),0)</f>
        <v>0</v>
      </c>
      <c r="AA33" s="158">
        <f>IF($B33&gt;0,SUMPRODUCT($C13:AA13,--(AA$5-$C$5:AA$5&lt;$B33*12))/($B33*12),0)</f>
        <v>0</v>
      </c>
      <c r="AB33" s="158">
        <f>IF($B33&gt;0,SUMPRODUCT($C13:AB13,--(AB$5-$C$5:AB$5&lt;$B33*12))/($B33*12),0)</f>
        <v>0</v>
      </c>
      <c r="AC33" s="158">
        <f>IF($B33&gt;0,SUMPRODUCT($C13:AC13,--(AC$5-$C$5:AC$5&lt;$B33*12))/($B33*12),0)</f>
        <v>0</v>
      </c>
      <c r="AD33" s="158">
        <f>IF($B33&gt;0,SUMPRODUCT($C13:AD13,--(AD$5-$C$5:AD$5&lt;$B33*12))/($B33*12),0)</f>
        <v>0</v>
      </c>
      <c r="AE33" s="158">
        <f>IF($B33&gt;0,SUMPRODUCT($C13:AE13,--(AE$5-$C$5:AE$5&lt;$B33*12))/($B33*12),0)</f>
        <v>0</v>
      </c>
      <c r="AF33" s="158">
        <f>IF($B33&gt;0,SUMPRODUCT($C13:AF13,--(AF$5-$C$5:AF$5&lt;$B33*12))/($B33*12),0)</f>
        <v>0</v>
      </c>
      <c r="AG33" s="158">
        <f>IF($B33&gt;0,SUMPRODUCT($C13:AG13,--(AG$5-$C$5:AG$5&lt;$B33*12))/($B33*12),0)</f>
        <v>0</v>
      </c>
      <c r="AH33" s="158">
        <f>IF($B33&gt;0,SUMPRODUCT($C13:AH13,--(AH$5-$C$5:AH$5&lt;$B33*12))/($B33*12),0)</f>
        <v>0</v>
      </c>
      <c r="AI33" s="158">
        <f>IF($B33&gt;0,SUMPRODUCT($C13:AI13,--(AI$5-$C$5:AI$5&lt;$B33*12))/($B33*12),0)</f>
        <v>0</v>
      </c>
      <c r="AJ33" s="158">
        <f>IF($B33&gt;0,SUMPRODUCT($C13:AJ13,--(AJ$5-$C$5:AJ$5&lt;$B33*12))/($B33*12),0)</f>
        <v>0</v>
      </c>
      <c r="AK33" s="158">
        <f>IF($B33&gt;0,SUMPRODUCT($C13:AK13,--(AK$5-$C$5:AK$5&lt;$B33*12))/($B33*12),0)</f>
        <v>0</v>
      </c>
      <c r="AL33" s="158">
        <f>IF($B33&gt;0,SUMPRODUCT($C13:AL13,--(AL$5-$C$5:AL$5&lt;$B33*12))/($B33*12),0)</f>
        <v>0</v>
      </c>
      <c r="AM33" s="158"/>
      <c r="AN33" s="158">
        <f t="shared" si="3"/>
        <v>0</v>
      </c>
    </row>
    <row r="34" spans="1:40" ht="15" customHeight="1">
      <c r="A34" s="118" t="s">
        <v>213</v>
      </c>
      <c r="B34" s="161">
        <v>0</v>
      </c>
      <c r="C34" s="158">
        <f>IF($B34&gt;0,SUMPRODUCT($C14:C14,--(C$5-$C$5:C$5&lt;$B34*12))/($B34*12),0)</f>
        <v>0</v>
      </c>
      <c r="D34" s="158">
        <f>IF($B34&gt;0,SUMPRODUCT($C14:D14,--(D$5-$C$5:D$5&lt;$B34*12))/($B34*12),0)</f>
        <v>0</v>
      </c>
      <c r="E34" s="158">
        <f>IF($B34&gt;0,SUMPRODUCT($C14:E14,--(E$5-$C$5:E$5&lt;$B34*12))/($B34*12),0)</f>
        <v>0</v>
      </c>
      <c r="F34" s="158">
        <f>IF($B34&gt;0,SUMPRODUCT($C14:F14,--(F$5-$C$5:F$5&lt;$B34*12))/($B34*12),0)</f>
        <v>0</v>
      </c>
      <c r="G34" s="158">
        <f>IF($B34&gt;0,SUMPRODUCT($C14:G14,--(G$5-$C$5:G$5&lt;$B34*12))/($B34*12),0)</f>
        <v>0</v>
      </c>
      <c r="H34" s="158">
        <f>IF($B34&gt;0,SUMPRODUCT($C14:H14,--(H$5-$C$5:H$5&lt;$B34*12))/($B34*12),0)</f>
        <v>0</v>
      </c>
      <c r="I34" s="158">
        <f>IF($B34&gt;0,SUMPRODUCT($C14:I14,--(I$5-$C$5:I$5&lt;$B34*12))/($B34*12),0)</f>
        <v>0</v>
      </c>
      <c r="J34" s="158">
        <f>IF($B34&gt;0,SUMPRODUCT($C14:J14,--(J$5-$C$5:J$5&lt;$B34*12))/($B34*12),0)</f>
        <v>0</v>
      </c>
      <c r="K34" s="158">
        <f>IF($B34&gt;0,SUMPRODUCT($C14:K14,--(K$5-$C$5:K$5&lt;$B34*12))/($B34*12),0)</f>
        <v>0</v>
      </c>
      <c r="L34" s="158">
        <f>IF($B34&gt;0,SUMPRODUCT($C14:L14,--(L$5-$C$5:L$5&lt;$B34*12))/($B34*12),0)</f>
        <v>0</v>
      </c>
      <c r="M34" s="158">
        <f>IF($B34&gt;0,SUMPRODUCT($C14:M14,--(M$5-$C$5:M$5&lt;$B34*12))/($B34*12),0)</f>
        <v>0</v>
      </c>
      <c r="N34" s="158">
        <f>IF($B34&gt;0,SUMPRODUCT($C14:N14,--(N$5-$C$5:N$5&lt;$B34*12))/($B34*12),0)</f>
        <v>0</v>
      </c>
      <c r="O34" s="158">
        <f>IF($B34&gt;0,SUMPRODUCT($C14:O14,--(O$5-$C$5:O$5&lt;$B34*12))/($B34*12),0)</f>
        <v>0</v>
      </c>
      <c r="P34" s="158">
        <f>IF($B34&gt;0,SUMPRODUCT($C14:P14,--(P$5-$C$5:P$5&lt;$B34*12))/($B34*12),0)</f>
        <v>0</v>
      </c>
      <c r="Q34" s="158">
        <f>IF($B34&gt;0,SUMPRODUCT($C14:Q14,--(Q$5-$C$5:Q$5&lt;$B34*12))/($B34*12),0)</f>
        <v>0</v>
      </c>
      <c r="R34" s="158">
        <f>IF($B34&gt;0,SUMPRODUCT($C14:R14,--(R$5-$C$5:R$5&lt;$B34*12))/($B34*12),0)</f>
        <v>0</v>
      </c>
      <c r="S34" s="158">
        <f>IF($B34&gt;0,SUMPRODUCT($C14:S14,--(S$5-$C$5:S$5&lt;$B34*12))/($B34*12),0)</f>
        <v>0</v>
      </c>
      <c r="T34" s="158">
        <f>IF($B34&gt;0,SUMPRODUCT($C14:T14,--(T$5-$C$5:T$5&lt;$B34*12))/($B34*12),0)</f>
        <v>0</v>
      </c>
      <c r="U34" s="158">
        <f>IF($B34&gt;0,SUMPRODUCT($C14:U14,--(U$5-$C$5:U$5&lt;$B34*12))/($B34*12),0)</f>
        <v>0</v>
      </c>
      <c r="V34" s="158">
        <f>IF($B34&gt;0,SUMPRODUCT($C14:V14,--(V$5-$C$5:V$5&lt;$B34*12))/($B34*12),0)</f>
        <v>0</v>
      </c>
      <c r="W34" s="158">
        <f>IF($B34&gt;0,SUMPRODUCT($C14:W14,--(W$5-$C$5:W$5&lt;$B34*12))/($B34*12),0)</f>
        <v>0</v>
      </c>
      <c r="X34" s="158">
        <f>IF($B34&gt;0,SUMPRODUCT($C14:X14,--(X$5-$C$5:X$5&lt;$B34*12))/($B34*12),0)</f>
        <v>0</v>
      </c>
      <c r="Y34" s="158">
        <f>IF($B34&gt;0,SUMPRODUCT($C14:Y14,--(Y$5-$C$5:Y$5&lt;$B34*12))/($B34*12),0)</f>
        <v>0</v>
      </c>
      <c r="Z34" s="158">
        <f>IF($B34&gt;0,SUMPRODUCT($C14:Z14,--(Z$5-$C$5:Z$5&lt;$B34*12))/($B34*12),0)</f>
        <v>0</v>
      </c>
      <c r="AA34" s="158">
        <f>IF($B34&gt;0,SUMPRODUCT($C14:AA14,--(AA$5-$C$5:AA$5&lt;$B34*12))/($B34*12),0)</f>
        <v>0</v>
      </c>
      <c r="AB34" s="158">
        <f>IF($B34&gt;0,SUMPRODUCT($C14:AB14,--(AB$5-$C$5:AB$5&lt;$B34*12))/($B34*12),0)</f>
        <v>0</v>
      </c>
      <c r="AC34" s="158">
        <f>IF($B34&gt;0,SUMPRODUCT($C14:AC14,--(AC$5-$C$5:AC$5&lt;$B34*12))/($B34*12),0)</f>
        <v>0</v>
      </c>
      <c r="AD34" s="158">
        <f>IF($B34&gt;0,SUMPRODUCT($C14:AD14,--(AD$5-$C$5:AD$5&lt;$B34*12))/($B34*12),0)</f>
        <v>0</v>
      </c>
      <c r="AE34" s="158">
        <f>IF($B34&gt;0,SUMPRODUCT($C14:AE14,--(AE$5-$C$5:AE$5&lt;$B34*12))/($B34*12),0)</f>
        <v>0</v>
      </c>
      <c r="AF34" s="158">
        <f>IF($B34&gt;0,SUMPRODUCT($C14:AF14,--(AF$5-$C$5:AF$5&lt;$B34*12))/($B34*12),0)</f>
        <v>0</v>
      </c>
      <c r="AG34" s="158">
        <f>IF($B34&gt;0,SUMPRODUCT($C14:AG14,--(AG$5-$C$5:AG$5&lt;$B34*12))/($B34*12),0)</f>
        <v>0</v>
      </c>
      <c r="AH34" s="158">
        <f>IF($B34&gt;0,SUMPRODUCT($C14:AH14,--(AH$5-$C$5:AH$5&lt;$B34*12))/($B34*12),0)</f>
        <v>0</v>
      </c>
      <c r="AI34" s="158">
        <f>IF($B34&gt;0,SUMPRODUCT($C14:AI14,--(AI$5-$C$5:AI$5&lt;$B34*12))/($B34*12),0)</f>
        <v>0</v>
      </c>
      <c r="AJ34" s="158">
        <f>IF($B34&gt;0,SUMPRODUCT($C14:AJ14,--(AJ$5-$C$5:AJ$5&lt;$B34*12))/($B34*12),0)</f>
        <v>0</v>
      </c>
      <c r="AK34" s="158">
        <f>IF($B34&gt;0,SUMPRODUCT($C14:AK14,--(AK$5-$C$5:AK$5&lt;$B34*12))/($B34*12),0)</f>
        <v>0</v>
      </c>
      <c r="AL34" s="158">
        <f>IF($B34&gt;0,SUMPRODUCT($C14:AL14,--(AL$5-$C$5:AL$5&lt;$B34*12))/($B34*12),0)</f>
        <v>0</v>
      </c>
      <c r="AM34" s="158"/>
      <c r="AN34" s="158">
        <f t="shared" si="3"/>
        <v>0</v>
      </c>
    </row>
    <row r="35" spans="1:40" ht="15" customHeight="1">
      <c r="A35" s="118" t="s">
        <v>214</v>
      </c>
      <c r="B35" s="161">
        <v>0</v>
      </c>
      <c r="C35" s="158">
        <f>IF($B35&gt;0,SUMPRODUCT($C15:C15,--(C$5-$C$5:C$5&lt;$B35*12))/($B35*12),0)</f>
        <v>0</v>
      </c>
      <c r="D35" s="158">
        <f>IF($B35&gt;0,SUMPRODUCT($C15:D15,--(D$5-$C$5:D$5&lt;$B35*12))/($B35*12),0)</f>
        <v>0</v>
      </c>
      <c r="E35" s="158">
        <f>IF($B35&gt;0,SUMPRODUCT($C15:E15,--(E$5-$C$5:E$5&lt;$B35*12))/($B35*12),0)</f>
        <v>0</v>
      </c>
      <c r="F35" s="158">
        <f>IF($B35&gt;0,SUMPRODUCT($C15:F15,--(F$5-$C$5:F$5&lt;$B35*12))/($B35*12),0)</f>
        <v>0</v>
      </c>
      <c r="G35" s="158">
        <f>IF($B35&gt;0,SUMPRODUCT($C15:G15,--(G$5-$C$5:G$5&lt;$B35*12))/($B35*12),0)</f>
        <v>0</v>
      </c>
      <c r="H35" s="158">
        <f>IF($B35&gt;0,SUMPRODUCT($C15:H15,--(H$5-$C$5:H$5&lt;$B35*12))/($B35*12),0)</f>
        <v>0</v>
      </c>
      <c r="I35" s="158">
        <f>IF($B35&gt;0,SUMPRODUCT($C15:I15,--(I$5-$C$5:I$5&lt;$B35*12))/($B35*12),0)</f>
        <v>0</v>
      </c>
      <c r="J35" s="158">
        <f>IF($B35&gt;0,SUMPRODUCT($C15:J15,--(J$5-$C$5:J$5&lt;$B35*12))/($B35*12),0)</f>
        <v>0</v>
      </c>
      <c r="K35" s="158">
        <f>IF($B35&gt;0,SUMPRODUCT($C15:K15,--(K$5-$C$5:K$5&lt;$B35*12))/($B35*12),0)</f>
        <v>0</v>
      </c>
      <c r="L35" s="158">
        <f>IF($B35&gt;0,SUMPRODUCT($C15:L15,--(L$5-$C$5:L$5&lt;$B35*12))/($B35*12),0)</f>
        <v>0</v>
      </c>
      <c r="M35" s="158">
        <f>IF($B35&gt;0,SUMPRODUCT($C15:M15,--(M$5-$C$5:M$5&lt;$B35*12))/($B35*12),0)</f>
        <v>0</v>
      </c>
      <c r="N35" s="158">
        <f>IF($B35&gt;0,SUMPRODUCT($C15:N15,--(N$5-$C$5:N$5&lt;$B35*12))/($B35*12),0)</f>
        <v>0</v>
      </c>
      <c r="O35" s="158">
        <f>IF($B35&gt;0,SUMPRODUCT($C15:O15,--(O$5-$C$5:O$5&lt;$B35*12))/($B35*12),0)</f>
        <v>0</v>
      </c>
      <c r="P35" s="158">
        <f>IF($B35&gt;0,SUMPRODUCT($C15:P15,--(P$5-$C$5:P$5&lt;$B35*12))/($B35*12),0)</f>
        <v>0</v>
      </c>
      <c r="Q35" s="158">
        <f>IF($B35&gt;0,SUMPRODUCT($C15:Q15,--(Q$5-$C$5:Q$5&lt;$B35*12))/($B35*12),0)</f>
        <v>0</v>
      </c>
      <c r="R35" s="158">
        <f>IF($B35&gt;0,SUMPRODUCT($C15:R15,--(R$5-$C$5:R$5&lt;$B35*12))/($B35*12),0)</f>
        <v>0</v>
      </c>
      <c r="S35" s="158">
        <f>IF($B35&gt;0,SUMPRODUCT($C15:S15,--(S$5-$C$5:S$5&lt;$B35*12))/($B35*12),0)</f>
        <v>0</v>
      </c>
      <c r="T35" s="158">
        <f>IF($B35&gt;0,SUMPRODUCT($C15:T15,--(T$5-$C$5:T$5&lt;$B35*12))/($B35*12),0)</f>
        <v>0</v>
      </c>
      <c r="U35" s="158">
        <f>IF($B35&gt;0,SUMPRODUCT($C15:U15,--(U$5-$C$5:U$5&lt;$B35*12))/($B35*12),0)</f>
        <v>0</v>
      </c>
      <c r="V35" s="158">
        <f>IF($B35&gt;0,SUMPRODUCT($C15:V15,--(V$5-$C$5:V$5&lt;$B35*12))/($B35*12),0)</f>
        <v>0</v>
      </c>
      <c r="W35" s="158">
        <f>IF($B35&gt;0,SUMPRODUCT($C15:W15,--(W$5-$C$5:W$5&lt;$B35*12))/($B35*12),0)</f>
        <v>0</v>
      </c>
      <c r="X35" s="158">
        <f>IF($B35&gt;0,SUMPRODUCT($C15:X15,--(X$5-$C$5:X$5&lt;$B35*12))/($B35*12),0)</f>
        <v>0</v>
      </c>
      <c r="Y35" s="158">
        <f>IF($B35&gt;0,SUMPRODUCT($C15:Y15,--(Y$5-$C$5:Y$5&lt;$B35*12))/($B35*12),0)</f>
        <v>0</v>
      </c>
      <c r="Z35" s="158">
        <f>IF($B35&gt;0,SUMPRODUCT($C15:Z15,--(Z$5-$C$5:Z$5&lt;$B35*12))/($B35*12),0)</f>
        <v>0</v>
      </c>
      <c r="AA35" s="158">
        <f>IF($B35&gt;0,SUMPRODUCT($C15:AA15,--(AA$5-$C$5:AA$5&lt;$B35*12))/($B35*12),0)</f>
        <v>0</v>
      </c>
      <c r="AB35" s="158">
        <f>IF($B35&gt;0,SUMPRODUCT($C15:AB15,--(AB$5-$C$5:AB$5&lt;$B35*12))/($B35*12),0)</f>
        <v>0</v>
      </c>
      <c r="AC35" s="158">
        <f>IF($B35&gt;0,SUMPRODUCT($C15:AC15,--(AC$5-$C$5:AC$5&lt;$B35*12))/($B35*12),0)</f>
        <v>0</v>
      </c>
      <c r="AD35" s="158">
        <f>IF($B35&gt;0,SUMPRODUCT($C15:AD15,--(AD$5-$C$5:AD$5&lt;$B35*12))/($B35*12),0)</f>
        <v>0</v>
      </c>
      <c r="AE35" s="158">
        <f>IF($B35&gt;0,SUMPRODUCT($C15:AE15,--(AE$5-$C$5:AE$5&lt;$B35*12))/($B35*12),0)</f>
        <v>0</v>
      </c>
      <c r="AF35" s="158">
        <f>IF($B35&gt;0,SUMPRODUCT($C15:AF15,--(AF$5-$C$5:AF$5&lt;$B35*12))/($B35*12),0)</f>
        <v>0</v>
      </c>
      <c r="AG35" s="158">
        <f>IF($B35&gt;0,SUMPRODUCT($C15:AG15,--(AG$5-$C$5:AG$5&lt;$B35*12))/($B35*12),0)</f>
        <v>0</v>
      </c>
      <c r="AH35" s="158">
        <f>IF($B35&gt;0,SUMPRODUCT($C15:AH15,--(AH$5-$C$5:AH$5&lt;$B35*12))/($B35*12),0)</f>
        <v>0</v>
      </c>
      <c r="AI35" s="158">
        <f>IF($B35&gt;0,SUMPRODUCT($C15:AI15,--(AI$5-$C$5:AI$5&lt;$B35*12))/($B35*12),0)</f>
        <v>0</v>
      </c>
      <c r="AJ35" s="158">
        <f>IF($B35&gt;0,SUMPRODUCT($C15:AJ15,--(AJ$5-$C$5:AJ$5&lt;$B35*12))/($B35*12),0)</f>
        <v>0</v>
      </c>
      <c r="AK35" s="158">
        <f>IF($B35&gt;0,SUMPRODUCT($C15:AK15,--(AK$5-$C$5:AK$5&lt;$B35*12))/($B35*12),0)</f>
        <v>0</v>
      </c>
      <c r="AL35" s="158">
        <f>IF($B35&gt;0,SUMPRODUCT($C15:AL15,--(AL$5-$C$5:AL$5&lt;$B35*12))/($B35*12),0)</f>
        <v>0</v>
      </c>
      <c r="AM35" s="158"/>
      <c r="AN35" s="158">
        <f t="shared" si="3"/>
        <v>0</v>
      </c>
    </row>
    <row r="36" spans="1:40" ht="15" customHeight="1">
      <c r="A36" s="118" t="s">
        <v>215</v>
      </c>
      <c r="B36" s="161">
        <v>0</v>
      </c>
      <c r="C36" s="158">
        <f>IF($B36&gt;0,SUMPRODUCT($C16:C16,--(C$5-$C$5:C$5&lt;$B36*12))/($B36*12),0)</f>
        <v>0</v>
      </c>
      <c r="D36" s="158">
        <f>IF($B36&gt;0,SUMPRODUCT($C16:D16,--(D$5-$C$5:D$5&lt;$B36*12))/($B36*12),0)</f>
        <v>0</v>
      </c>
      <c r="E36" s="158">
        <f>IF($B36&gt;0,SUMPRODUCT($C16:E16,--(E$5-$C$5:E$5&lt;$B36*12))/($B36*12),0)</f>
        <v>0</v>
      </c>
      <c r="F36" s="158">
        <f>IF($B36&gt;0,SUMPRODUCT($C16:F16,--(F$5-$C$5:F$5&lt;$B36*12))/($B36*12),0)</f>
        <v>0</v>
      </c>
      <c r="G36" s="158">
        <f>IF($B36&gt;0,SUMPRODUCT($C16:G16,--(G$5-$C$5:G$5&lt;$B36*12))/($B36*12),0)</f>
        <v>0</v>
      </c>
      <c r="H36" s="158">
        <f>IF($B36&gt;0,SUMPRODUCT($C16:H16,--(H$5-$C$5:H$5&lt;$B36*12))/($B36*12),0)</f>
        <v>0</v>
      </c>
      <c r="I36" s="158">
        <f>IF($B36&gt;0,SUMPRODUCT($C16:I16,--(I$5-$C$5:I$5&lt;$B36*12))/($B36*12),0)</f>
        <v>0</v>
      </c>
      <c r="J36" s="158">
        <f>IF($B36&gt;0,SUMPRODUCT($C16:J16,--(J$5-$C$5:J$5&lt;$B36*12))/($B36*12),0)</f>
        <v>0</v>
      </c>
      <c r="K36" s="158">
        <f>IF($B36&gt;0,SUMPRODUCT($C16:K16,--(K$5-$C$5:K$5&lt;$B36*12))/($B36*12),0)</f>
        <v>0</v>
      </c>
      <c r="L36" s="158">
        <f>IF($B36&gt;0,SUMPRODUCT($C16:L16,--(L$5-$C$5:L$5&lt;$B36*12))/($B36*12),0)</f>
        <v>0</v>
      </c>
      <c r="M36" s="158">
        <f>IF($B36&gt;0,SUMPRODUCT($C16:M16,--(M$5-$C$5:M$5&lt;$B36*12))/($B36*12),0)</f>
        <v>0</v>
      </c>
      <c r="N36" s="158">
        <f>IF($B36&gt;0,SUMPRODUCT($C16:N16,--(N$5-$C$5:N$5&lt;$B36*12))/($B36*12),0)</f>
        <v>0</v>
      </c>
      <c r="O36" s="158">
        <f>IF($B36&gt;0,SUMPRODUCT($C16:O16,--(O$5-$C$5:O$5&lt;$B36*12))/($B36*12),0)</f>
        <v>0</v>
      </c>
      <c r="P36" s="158">
        <f>IF($B36&gt;0,SUMPRODUCT($C16:P16,--(P$5-$C$5:P$5&lt;$B36*12))/($B36*12),0)</f>
        <v>0</v>
      </c>
      <c r="Q36" s="158">
        <f>IF($B36&gt;0,SUMPRODUCT($C16:Q16,--(Q$5-$C$5:Q$5&lt;$B36*12))/($B36*12),0)</f>
        <v>0</v>
      </c>
      <c r="R36" s="158">
        <f>IF($B36&gt;0,SUMPRODUCT($C16:R16,--(R$5-$C$5:R$5&lt;$B36*12))/($B36*12),0)</f>
        <v>0</v>
      </c>
      <c r="S36" s="158">
        <f>IF($B36&gt;0,SUMPRODUCT($C16:S16,--(S$5-$C$5:S$5&lt;$B36*12))/($B36*12),0)</f>
        <v>0</v>
      </c>
      <c r="T36" s="158">
        <f>IF($B36&gt;0,SUMPRODUCT($C16:T16,--(T$5-$C$5:T$5&lt;$B36*12))/($B36*12),0)</f>
        <v>0</v>
      </c>
      <c r="U36" s="158">
        <f>IF($B36&gt;0,SUMPRODUCT($C16:U16,--(U$5-$C$5:U$5&lt;$B36*12))/($B36*12),0)</f>
        <v>0</v>
      </c>
      <c r="V36" s="158">
        <f>IF($B36&gt;0,SUMPRODUCT($C16:V16,--(V$5-$C$5:V$5&lt;$B36*12))/($B36*12),0)</f>
        <v>0</v>
      </c>
      <c r="W36" s="158">
        <f>IF($B36&gt;0,SUMPRODUCT($C16:W16,--(W$5-$C$5:W$5&lt;$B36*12))/($B36*12),0)</f>
        <v>0</v>
      </c>
      <c r="X36" s="158">
        <f>IF($B36&gt;0,SUMPRODUCT($C16:X16,--(X$5-$C$5:X$5&lt;$B36*12))/($B36*12),0)</f>
        <v>0</v>
      </c>
      <c r="Y36" s="158">
        <f>IF($B36&gt;0,SUMPRODUCT($C16:Y16,--(Y$5-$C$5:Y$5&lt;$B36*12))/($B36*12),0)</f>
        <v>0</v>
      </c>
      <c r="Z36" s="158">
        <f>IF($B36&gt;0,SUMPRODUCT($C16:Z16,--(Z$5-$C$5:Z$5&lt;$B36*12))/($B36*12),0)</f>
        <v>0</v>
      </c>
      <c r="AA36" s="158">
        <f>IF($B36&gt;0,SUMPRODUCT($C16:AA16,--(AA$5-$C$5:AA$5&lt;$B36*12))/($B36*12),0)</f>
        <v>0</v>
      </c>
      <c r="AB36" s="158">
        <f>IF($B36&gt;0,SUMPRODUCT($C16:AB16,--(AB$5-$C$5:AB$5&lt;$B36*12))/($B36*12),0)</f>
        <v>0</v>
      </c>
      <c r="AC36" s="158">
        <f>IF($B36&gt;0,SUMPRODUCT($C16:AC16,--(AC$5-$C$5:AC$5&lt;$B36*12))/($B36*12),0)</f>
        <v>0</v>
      </c>
      <c r="AD36" s="158">
        <f>IF($B36&gt;0,SUMPRODUCT($C16:AD16,--(AD$5-$C$5:AD$5&lt;$B36*12))/($B36*12),0)</f>
        <v>0</v>
      </c>
      <c r="AE36" s="158">
        <f>IF($B36&gt;0,SUMPRODUCT($C16:AE16,--(AE$5-$C$5:AE$5&lt;$B36*12))/($B36*12),0)</f>
        <v>0</v>
      </c>
      <c r="AF36" s="158">
        <f>IF($B36&gt;0,SUMPRODUCT($C16:AF16,--(AF$5-$C$5:AF$5&lt;$B36*12))/($B36*12),0)</f>
        <v>0</v>
      </c>
      <c r="AG36" s="158">
        <f>IF($B36&gt;0,SUMPRODUCT($C16:AG16,--(AG$5-$C$5:AG$5&lt;$B36*12))/($B36*12),0)</f>
        <v>0</v>
      </c>
      <c r="AH36" s="158">
        <f>IF($B36&gt;0,SUMPRODUCT($C16:AH16,--(AH$5-$C$5:AH$5&lt;$B36*12))/($B36*12),0)</f>
        <v>0</v>
      </c>
      <c r="AI36" s="158">
        <f>IF($B36&gt;0,SUMPRODUCT($C16:AI16,--(AI$5-$C$5:AI$5&lt;$B36*12))/($B36*12),0)</f>
        <v>0</v>
      </c>
      <c r="AJ36" s="158">
        <f>IF($B36&gt;0,SUMPRODUCT($C16:AJ16,--(AJ$5-$C$5:AJ$5&lt;$B36*12))/($B36*12),0)</f>
        <v>0</v>
      </c>
      <c r="AK36" s="158">
        <f>IF($B36&gt;0,SUMPRODUCT($C16:AK16,--(AK$5-$C$5:AK$5&lt;$B36*12))/($B36*12),0)</f>
        <v>0</v>
      </c>
      <c r="AL36" s="158">
        <f>IF($B36&gt;0,SUMPRODUCT($C16:AL16,--(AL$5-$C$5:AL$5&lt;$B36*12))/($B36*12),0)</f>
        <v>0</v>
      </c>
      <c r="AM36" s="158"/>
      <c r="AN36" s="158">
        <f t="shared" si="3"/>
        <v>0</v>
      </c>
    </row>
    <row r="37" spans="1:40" ht="15" customHeight="1">
      <c r="A37" s="118" t="s">
        <v>216</v>
      </c>
      <c r="B37" s="161">
        <v>33</v>
      </c>
      <c r="C37" s="158">
        <f>IF($B37&gt;0,SUMPRODUCT($C17:C17,--(C$5-$C$5:C$5&lt;$B37*12))/($B37*12),0)</f>
        <v>0</v>
      </c>
      <c r="D37" s="158">
        <f>IF($B37&gt;0,SUMPRODUCT($C17:D17,--(D$5-$C$5:D$5&lt;$B37*12))/($B37*12),0)</f>
        <v>0</v>
      </c>
      <c r="E37" s="158">
        <f>IF($B37&gt;0,SUMPRODUCT($C17:E17,--(E$5-$C$5:E$5&lt;$B37*12))/($B37*12),0)</f>
        <v>0</v>
      </c>
      <c r="F37" s="158">
        <f>IF($B37&gt;0,SUMPRODUCT($C17:F17,--(F$5-$C$5:F$5&lt;$B37*12))/($B37*12),0)</f>
        <v>0</v>
      </c>
      <c r="G37" s="158">
        <f>IF($B37&gt;0,SUMPRODUCT($C17:G17,--(G$5-$C$5:G$5&lt;$B37*12))/($B37*12),0)</f>
        <v>0</v>
      </c>
      <c r="H37" s="158">
        <f>IF($B37&gt;0,SUMPRODUCT($C17:H17,--(H$5-$C$5:H$5&lt;$B37*12))/($B37*12),0)</f>
        <v>0</v>
      </c>
      <c r="I37" s="158">
        <f>IF($B37&gt;0,SUMPRODUCT($C17:I17,--(I$5-$C$5:I$5&lt;$B37*12))/($B37*12),0)</f>
        <v>0</v>
      </c>
      <c r="J37" s="158">
        <f>IF($B37&gt;0,SUMPRODUCT($C17:J17,--(J$5-$C$5:J$5&lt;$B37*12))/($B37*12),0)</f>
        <v>0</v>
      </c>
      <c r="K37" s="158">
        <f>IF($B37&gt;0,SUMPRODUCT($C17:K17,--(K$5-$C$5:K$5&lt;$B37*12))/($B37*12),0)</f>
        <v>0</v>
      </c>
      <c r="L37" s="158">
        <f>IF($B37&gt;0,SUMPRODUCT($C17:L17,--(L$5-$C$5:L$5&lt;$B37*12))/($B37*12),0)</f>
        <v>0</v>
      </c>
      <c r="M37" s="158">
        <f>IF($B37&gt;0,SUMPRODUCT($C17:M17,--(M$5-$C$5:M$5&lt;$B37*12))/($B37*12),0)</f>
        <v>0</v>
      </c>
      <c r="N37" s="158">
        <f>IF($B37&gt;0,SUMPRODUCT($C17:N17,--(N$5-$C$5:N$5&lt;$B37*12))/($B37*12),0)</f>
        <v>0</v>
      </c>
      <c r="O37" s="158">
        <f>IF($B37&gt;0,SUMPRODUCT($C17:O17,--(O$5-$C$5:O$5&lt;$B37*12))/($B37*12),0)</f>
        <v>0</v>
      </c>
      <c r="P37" s="158">
        <f>IF($B37&gt;0,SUMPRODUCT($C17:P17,--(P$5-$C$5:P$5&lt;$B37*12))/($B37*12),0)</f>
        <v>0</v>
      </c>
      <c r="Q37" s="158">
        <f>IF($B37&gt;0,SUMPRODUCT($C17:Q17,--(Q$5-$C$5:Q$5&lt;$B37*12))/($B37*12),0)</f>
        <v>0</v>
      </c>
      <c r="R37" s="158">
        <f>IF($B37&gt;0,SUMPRODUCT($C17:R17,--(R$5-$C$5:R$5&lt;$B37*12))/($B37*12),0)</f>
        <v>0</v>
      </c>
      <c r="S37" s="158">
        <f>IF($B37&gt;0,SUMPRODUCT($C17:S17,--(S$5-$C$5:S$5&lt;$B37*12))/($B37*12),0)</f>
        <v>0</v>
      </c>
      <c r="T37" s="158">
        <f>IF($B37&gt;0,SUMPRODUCT($C17:T17,--(T$5-$C$5:T$5&lt;$B37*12))/($B37*12),0)</f>
        <v>0</v>
      </c>
      <c r="U37" s="158">
        <f>IF($B37&gt;0,SUMPRODUCT($C17:U17,--(U$5-$C$5:U$5&lt;$B37*12))/($B37*12),0)</f>
        <v>0</v>
      </c>
      <c r="V37" s="158">
        <f>IF($B37&gt;0,SUMPRODUCT($C17:V17,--(V$5-$C$5:V$5&lt;$B37*12))/($B37*12),0)</f>
        <v>0</v>
      </c>
      <c r="W37" s="158">
        <f>IF($B37&gt;0,SUMPRODUCT($C17:W17,--(W$5-$C$5:W$5&lt;$B37*12))/($B37*12),0)</f>
        <v>0</v>
      </c>
      <c r="X37" s="158">
        <f>IF($B37&gt;0,SUMPRODUCT($C17:X17,--(X$5-$C$5:X$5&lt;$B37*12))/($B37*12),0)</f>
        <v>0</v>
      </c>
      <c r="Y37" s="158">
        <f>IF($B37&gt;0,SUMPRODUCT($C17:Y17,--(Y$5-$C$5:Y$5&lt;$B37*12))/($B37*12),0)</f>
        <v>0</v>
      </c>
      <c r="Z37" s="158">
        <f>IF($B37&gt;0,SUMPRODUCT($C17:Z17,--(Z$5-$C$5:Z$5&lt;$B37*12))/($B37*12),0)</f>
        <v>0</v>
      </c>
      <c r="AA37" s="158">
        <f>IF($B37&gt;0,SUMPRODUCT($C17:AA17,--(AA$5-$C$5:AA$5&lt;$B37*12))/($B37*12),0)</f>
        <v>0</v>
      </c>
      <c r="AB37" s="158">
        <f>IF($B37&gt;0,SUMPRODUCT($C17:AB17,--(AB$5-$C$5:AB$5&lt;$B37*12))/($B37*12),0)</f>
        <v>0</v>
      </c>
      <c r="AC37" s="158">
        <f>IF($B37&gt;0,SUMPRODUCT($C17:AC17,--(AC$5-$C$5:AC$5&lt;$B37*12))/($B37*12),0)</f>
        <v>0</v>
      </c>
      <c r="AD37" s="158">
        <f>IF($B37&gt;0,SUMPRODUCT($C17:AD17,--(AD$5-$C$5:AD$5&lt;$B37*12))/($B37*12),0)</f>
        <v>0</v>
      </c>
      <c r="AE37" s="158">
        <f>IF($B37&gt;0,SUMPRODUCT($C17:AE17,--(AE$5-$C$5:AE$5&lt;$B37*12))/($B37*12),0)</f>
        <v>0</v>
      </c>
      <c r="AF37" s="158">
        <f>IF($B37&gt;0,SUMPRODUCT($C17:AF17,--(AF$5-$C$5:AF$5&lt;$B37*12))/($B37*12),0)</f>
        <v>0</v>
      </c>
      <c r="AG37" s="158">
        <f>IF($B37&gt;0,SUMPRODUCT($C17:AG17,--(AG$5-$C$5:AG$5&lt;$B37*12))/($B37*12),0)</f>
        <v>0</v>
      </c>
      <c r="AH37" s="158">
        <f>IF($B37&gt;0,SUMPRODUCT($C17:AH17,--(AH$5-$C$5:AH$5&lt;$B37*12))/($B37*12),0)</f>
        <v>0</v>
      </c>
      <c r="AI37" s="158">
        <f>IF($B37&gt;0,SUMPRODUCT($C17:AI17,--(AI$5-$C$5:AI$5&lt;$B37*12))/($B37*12),0)</f>
        <v>0</v>
      </c>
      <c r="AJ37" s="158">
        <f>IF($B37&gt;0,SUMPRODUCT($C17:AJ17,--(AJ$5-$C$5:AJ$5&lt;$B37*12))/($B37*12),0)</f>
        <v>0</v>
      </c>
      <c r="AK37" s="158">
        <f>IF($B37&gt;0,SUMPRODUCT($C17:AK17,--(AK$5-$C$5:AK$5&lt;$B37*12))/($B37*12),0)</f>
        <v>0</v>
      </c>
      <c r="AL37" s="158">
        <f>IF($B37&gt;0,SUMPRODUCT($C17:AL17,--(AL$5-$C$5:AL$5&lt;$B37*12))/($B37*12),0)</f>
        <v>0</v>
      </c>
      <c r="AM37" s="158"/>
      <c r="AN37" s="158">
        <f t="shared" si="3"/>
        <v>0</v>
      </c>
    </row>
    <row r="38" spans="1:40" ht="15" customHeight="1">
      <c r="A38" s="118" t="s">
        <v>217</v>
      </c>
      <c r="B38" s="161">
        <v>10</v>
      </c>
      <c r="C38" s="158">
        <f>IF($B38&gt;0,SUMPRODUCT($C18:C18,--(C$5-$C$5:C$5&lt;$B38*12))/($B38*12),0)</f>
        <v>0</v>
      </c>
      <c r="D38" s="158">
        <f>IF($B38&gt;0,SUMPRODUCT($C18:D18,--(D$5-$C$5:D$5&lt;$B38*12))/($B38*12),0)</f>
        <v>0</v>
      </c>
      <c r="E38" s="158">
        <f>IF($B38&gt;0,SUMPRODUCT($C18:E18,--(E$5-$C$5:E$5&lt;$B38*12))/($B38*12),0)</f>
        <v>0</v>
      </c>
      <c r="F38" s="158">
        <f>IF($B38&gt;0,SUMPRODUCT($C18:F18,--(F$5-$C$5:F$5&lt;$B38*12))/($B38*12),0)</f>
        <v>0</v>
      </c>
      <c r="G38" s="158">
        <f>IF($B38&gt;0,SUMPRODUCT($C18:G18,--(G$5-$C$5:G$5&lt;$B38*12))/($B38*12),0)</f>
        <v>0</v>
      </c>
      <c r="H38" s="158">
        <f>IF($B38&gt;0,SUMPRODUCT($C18:H18,--(H$5-$C$5:H$5&lt;$B38*12))/($B38*12),0)</f>
        <v>0</v>
      </c>
      <c r="I38" s="158">
        <f>IF($B38&gt;0,SUMPRODUCT($C18:I18,--(I$5-$C$5:I$5&lt;$B38*12))/($B38*12),0)</f>
        <v>0</v>
      </c>
      <c r="J38" s="158">
        <f>IF($B38&gt;0,SUMPRODUCT($C18:J18,--(J$5-$C$5:J$5&lt;$B38*12))/($B38*12),0)</f>
        <v>0</v>
      </c>
      <c r="K38" s="158">
        <f>IF($B38&gt;0,SUMPRODUCT($C18:K18,--(K$5-$C$5:K$5&lt;$B38*12))/($B38*12),0)</f>
        <v>0</v>
      </c>
      <c r="L38" s="158">
        <f>IF($B38&gt;0,SUMPRODUCT($C18:L18,--(L$5-$C$5:L$5&lt;$B38*12))/($B38*12),0)</f>
        <v>0</v>
      </c>
      <c r="M38" s="158">
        <f>IF($B38&gt;0,SUMPRODUCT($C18:M18,--(M$5-$C$5:M$5&lt;$B38*12))/($B38*12),0)</f>
        <v>0</v>
      </c>
      <c r="N38" s="158">
        <f>IF($B38&gt;0,SUMPRODUCT($C18:N18,--(N$5-$C$5:N$5&lt;$B38*12))/($B38*12),0)</f>
        <v>0</v>
      </c>
      <c r="O38" s="158">
        <f>IF($B38&gt;0,SUMPRODUCT($C18:O18,--(O$5-$C$5:O$5&lt;$B38*12))/($B38*12),0)</f>
        <v>0</v>
      </c>
      <c r="P38" s="158">
        <f>IF($B38&gt;0,SUMPRODUCT($C18:P18,--(P$5-$C$5:P$5&lt;$B38*12))/($B38*12),0)</f>
        <v>0</v>
      </c>
      <c r="Q38" s="158">
        <f>IF($B38&gt;0,SUMPRODUCT($C18:Q18,--(Q$5-$C$5:Q$5&lt;$B38*12))/($B38*12),0)</f>
        <v>0</v>
      </c>
      <c r="R38" s="158">
        <f>IF($B38&gt;0,SUMPRODUCT($C18:R18,--(R$5-$C$5:R$5&lt;$B38*12))/($B38*12),0)</f>
        <v>0</v>
      </c>
      <c r="S38" s="158">
        <f>IF($B38&gt;0,SUMPRODUCT($C18:S18,--(S$5-$C$5:S$5&lt;$B38*12))/($B38*12),0)</f>
        <v>0</v>
      </c>
      <c r="T38" s="158">
        <f>IF($B38&gt;0,SUMPRODUCT($C18:T18,--(T$5-$C$5:T$5&lt;$B38*12))/($B38*12),0)</f>
        <v>0</v>
      </c>
      <c r="U38" s="158">
        <f>IF($B38&gt;0,SUMPRODUCT($C18:U18,--(U$5-$C$5:U$5&lt;$B38*12))/($B38*12),0)</f>
        <v>0</v>
      </c>
      <c r="V38" s="158">
        <f>IF($B38&gt;0,SUMPRODUCT($C18:V18,--(V$5-$C$5:V$5&lt;$B38*12))/($B38*12),0)</f>
        <v>0</v>
      </c>
      <c r="W38" s="158">
        <f>IF($B38&gt;0,SUMPRODUCT($C18:W18,--(W$5-$C$5:W$5&lt;$B38*12))/($B38*12),0)</f>
        <v>0</v>
      </c>
      <c r="X38" s="158">
        <f>IF($B38&gt;0,SUMPRODUCT($C18:X18,--(X$5-$C$5:X$5&lt;$B38*12))/($B38*12),0)</f>
        <v>0</v>
      </c>
      <c r="Y38" s="158">
        <f>IF($B38&gt;0,SUMPRODUCT($C18:Y18,--(Y$5-$C$5:Y$5&lt;$B38*12))/($B38*12),0)</f>
        <v>0</v>
      </c>
      <c r="Z38" s="158">
        <f>IF($B38&gt;0,SUMPRODUCT($C18:Z18,--(Z$5-$C$5:Z$5&lt;$B38*12))/($B38*12),0)</f>
        <v>0</v>
      </c>
      <c r="AA38" s="158">
        <f>IF($B38&gt;0,SUMPRODUCT($C18:AA18,--(AA$5-$C$5:AA$5&lt;$B38*12))/($B38*12),0)</f>
        <v>0</v>
      </c>
      <c r="AB38" s="158">
        <f>IF($B38&gt;0,SUMPRODUCT($C18:AB18,--(AB$5-$C$5:AB$5&lt;$B38*12))/($B38*12),0)</f>
        <v>0</v>
      </c>
      <c r="AC38" s="158">
        <f>IF($B38&gt;0,SUMPRODUCT($C18:AC18,--(AC$5-$C$5:AC$5&lt;$B38*12))/($B38*12),0)</f>
        <v>0</v>
      </c>
      <c r="AD38" s="158">
        <f>IF($B38&gt;0,SUMPRODUCT($C18:AD18,--(AD$5-$C$5:AD$5&lt;$B38*12))/($B38*12),0)</f>
        <v>0</v>
      </c>
      <c r="AE38" s="158">
        <f>IF($B38&gt;0,SUMPRODUCT($C18:AE18,--(AE$5-$C$5:AE$5&lt;$B38*12))/($B38*12),0)</f>
        <v>0</v>
      </c>
      <c r="AF38" s="158">
        <f>IF($B38&gt;0,SUMPRODUCT($C18:AF18,--(AF$5-$C$5:AF$5&lt;$B38*12))/($B38*12),0)</f>
        <v>0</v>
      </c>
      <c r="AG38" s="158">
        <f>IF($B38&gt;0,SUMPRODUCT($C18:AG18,--(AG$5-$C$5:AG$5&lt;$B38*12))/($B38*12),0)</f>
        <v>0</v>
      </c>
      <c r="AH38" s="158">
        <f>IF($B38&gt;0,SUMPRODUCT($C18:AH18,--(AH$5-$C$5:AH$5&lt;$B38*12))/($B38*12),0)</f>
        <v>0</v>
      </c>
      <c r="AI38" s="158">
        <f>IF($B38&gt;0,SUMPRODUCT($C18:AI18,--(AI$5-$C$5:AI$5&lt;$B38*12))/($B38*12),0)</f>
        <v>0</v>
      </c>
      <c r="AJ38" s="158">
        <f>IF($B38&gt;0,SUMPRODUCT($C18:AJ18,--(AJ$5-$C$5:AJ$5&lt;$B38*12))/($B38*12),0)</f>
        <v>0</v>
      </c>
      <c r="AK38" s="158">
        <f>IF($B38&gt;0,SUMPRODUCT($C18:AK18,--(AK$5-$C$5:AK$5&lt;$B38*12))/($B38*12),0)</f>
        <v>0</v>
      </c>
      <c r="AL38" s="158">
        <f>IF($B38&gt;0,SUMPRODUCT($C18:AL18,--(AL$5-$C$5:AL$5&lt;$B38*12))/($B38*12),0)</f>
        <v>0</v>
      </c>
      <c r="AM38" s="158"/>
      <c r="AN38" s="158">
        <f t="shared" si="3"/>
        <v>0</v>
      </c>
    </row>
    <row r="39" spans="1:40" ht="15" customHeight="1">
      <c r="A39" s="118" t="s">
        <v>218</v>
      </c>
      <c r="B39" s="161">
        <v>8</v>
      </c>
      <c r="C39" s="158">
        <f>IF($B39&gt;0,SUMPRODUCT($C19:C19,--(C$5-$C$5:C$5&lt;$B39*12))/($B39*12),0)</f>
        <v>0</v>
      </c>
      <c r="D39" s="158">
        <f>IF($B39&gt;0,SUMPRODUCT($C19:D19,--(D$5-$C$5:D$5&lt;$B39*12))/($B39*12),0)</f>
        <v>0</v>
      </c>
      <c r="E39" s="158">
        <f>IF($B39&gt;0,SUMPRODUCT($C19:E19,--(E$5-$C$5:E$5&lt;$B39*12))/($B39*12),0)</f>
        <v>0</v>
      </c>
      <c r="F39" s="158">
        <f>IF($B39&gt;0,SUMPRODUCT($C19:F19,--(F$5-$C$5:F$5&lt;$B39*12))/($B39*12),0)</f>
        <v>0</v>
      </c>
      <c r="G39" s="158">
        <f>IF($B39&gt;0,SUMPRODUCT($C19:G19,--(G$5-$C$5:G$5&lt;$B39*12))/($B39*12),0)</f>
        <v>0</v>
      </c>
      <c r="H39" s="158">
        <f>IF($B39&gt;0,SUMPRODUCT($C19:H19,--(H$5-$C$5:H$5&lt;$B39*12))/($B39*12),0)</f>
        <v>0</v>
      </c>
      <c r="I39" s="158">
        <f>IF($B39&gt;0,SUMPRODUCT($C19:I19,--(I$5-$C$5:I$5&lt;$B39*12))/($B39*12),0)</f>
        <v>0</v>
      </c>
      <c r="J39" s="158">
        <f>IF($B39&gt;0,SUMPRODUCT($C19:J19,--(J$5-$C$5:J$5&lt;$B39*12))/($B39*12),0)</f>
        <v>0</v>
      </c>
      <c r="K39" s="158">
        <f>IF($B39&gt;0,SUMPRODUCT($C19:K19,--(K$5-$C$5:K$5&lt;$B39*12))/($B39*12),0)</f>
        <v>0</v>
      </c>
      <c r="L39" s="158">
        <f>IF($B39&gt;0,SUMPRODUCT($C19:L19,--(L$5-$C$5:L$5&lt;$B39*12))/($B39*12),0)</f>
        <v>0</v>
      </c>
      <c r="M39" s="158">
        <f>IF($B39&gt;0,SUMPRODUCT($C19:M19,--(M$5-$C$5:M$5&lt;$B39*12))/($B39*12),0)</f>
        <v>0</v>
      </c>
      <c r="N39" s="158">
        <f>IF($B39&gt;0,SUMPRODUCT($C19:N19,--(N$5-$C$5:N$5&lt;$B39*12))/($B39*12),0)</f>
        <v>0</v>
      </c>
      <c r="O39" s="158">
        <f>IF($B39&gt;0,SUMPRODUCT($C19:O19,--(O$5-$C$5:O$5&lt;$B39*12))/($B39*12),0)</f>
        <v>0</v>
      </c>
      <c r="P39" s="158">
        <f>IF($B39&gt;0,SUMPRODUCT($C19:P19,--(P$5-$C$5:P$5&lt;$B39*12))/($B39*12),0)</f>
        <v>0</v>
      </c>
      <c r="Q39" s="158">
        <f>IF($B39&gt;0,SUMPRODUCT($C19:Q19,--(Q$5-$C$5:Q$5&lt;$B39*12))/($B39*12),0)</f>
        <v>0</v>
      </c>
      <c r="R39" s="158">
        <f>IF($B39&gt;0,SUMPRODUCT($C19:R19,--(R$5-$C$5:R$5&lt;$B39*12))/($B39*12),0)</f>
        <v>0</v>
      </c>
      <c r="S39" s="158">
        <f>IF($B39&gt;0,SUMPRODUCT($C19:S19,--(S$5-$C$5:S$5&lt;$B39*12))/($B39*12),0)</f>
        <v>0</v>
      </c>
      <c r="T39" s="158">
        <f>IF($B39&gt;0,SUMPRODUCT($C19:T19,--(T$5-$C$5:T$5&lt;$B39*12))/($B39*12),0)</f>
        <v>0</v>
      </c>
      <c r="U39" s="158">
        <f>IF($B39&gt;0,SUMPRODUCT($C19:U19,--(U$5-$C$5:U$5&lt;$B39*12))/($B39*12),0)</f>
        <v>0</v>
      </c>
      <c r="V39" s="158">
        <f>IF($B39&gt;0,SUMPRODUCT($C19:V19,--(V$5-$C$5:V$5&lt;$B39*12))/($B39*12),0)</f>
        <v>0</v>
      </c>
      <c r="W39" s="158">
        <f>IF($B39&gt;0,SUMPRODUCT($C19:W19,--(W$5-$C$5:W$5&lt;$B39*12))/($B39*12),0)</f>
        <v>0</v>
      </c>
      <c r="X39" s="158">
        <f>IF($B39&gt;0,SUMPRODUCT($C19:X19,--(X$5-$C$5:X$5&lt;$B39*12))/($B39*12),0)</f>
        <v>0</v>
      </c>
      <c r="Y39" s="158">
        <f>IF($B39&gt;0,SUMPRODUCT($C19:Y19,--(Y$5-$C$5:Y$5&lt;$B39*12))/($B39*12),0)</f>
        <v>0</v>
      </c>
      <c r="Z39" s="158">
        <f>IF($B39&gt;0,SUMPRODUCT($C19:Z19,--(Z$5-$C$5:Z$5&lt;$B39*12))/($B39*12),0)</f>
        <v>0</v>
      </c>
      <c r="AA39" s="158">
        <f>IF($B39&gt;0,SUMPRODUCT($C19:AA19,--(AA$5-$C$5:AA$5&lt;$B39*12))/($B39*12),0)</f>
        <v>0</v>
      </c>
      <c r="AB39" s="158">
        <f>IF($B39&gt;0,SUMPRODUCT($C19:AB19,--(AB$5-$C$5:AB$5&lt;$B39*12))/($B39*12),0)</f>
        <v>0</v>
      </c>
      <c r="AC39" s="158">
        <f>IF($B39&gt;0,SUMPRODUCT($C19:AC19,--(AC$5-$C$5:AC$5&lt;$B39*12))/($B39*12),0)</f>
        <v>0</v>
      </c>
      <c r="AD39" s="158">
        <f>IF($B39&gt;0,SUMPRODUCT($C19:AD19,--(AD$5-$C$5:AD$5&lt;$B39*12))/($B39*12),0)</f>
        <v>0</v>
      </c>
      <c r="AE39" s="158">
        <f>IF($B39&gt;0,SUMPRODUCT($C19:AE19,--(AE$5-$C$5:AE$5&lt;$B39*12))/($B39*12),0)</f>
        <v>0</v>
      </c>
      <c r="AF39" s="158">
        <f>IF($B39&gt;0,SUMPRODUCT($C19:AF19,--(AF$5-$C$5:AF$5&lt;$B39*12))/($B39*12),0)</f>
        <v>0</v>
      </c>
      <c r="AG39" s="158">
        <f>IF($B39&gt;0,SUMPRODUCT($C19:AG19,--(AG$5-$C$5:AG$5&lt;$B39*12))/($B39*12),0)</f>
        <v>0</v>
      </c>
      <c r="AH39" s="158">
        <f>IF($B39&gt;0,SUMPRODUCT($C19:AH19,--(AH$5-$C$5:AH$5&lt;$B39*12))/($B39*12),0)</f>
        <v>0</v>
      </c>
      <c r="AI39" s="158">
        <f>IF($B39&gt;0,SUMPRODUCT($C19:AI19,--(AI$5-$C$5:AI$5&lt;$B39*12))/($B39*12),0)</f>
        <v>0</v>
      </c>
      <c r="AJ39" s="158">
        <f>IF($B39&gt;0,SUMPRODUCT($C19:AJ19,--(AJ$5-$C$5:AJ$5&lt;$B39*12))/($B39*12),0)</f>
        <v>0</v>
      </c>
      <c r="AK39" s="158">
        <f>IF($B39&gt;0,SUMPRODUCT($C19:AK19,--(AK$5-$C$5:AK$5&lt;$B39*12))/($B39*12),0)</f>
        <v>0</v>
      </c>
      <c r="AL39" s="158">
        <f>IF($B39&gt;0,SUMPRODUCT($C19:AL19,--(AL$5-$C$5:AL$5&lt;$B39*12))/($B39*12),0)</f>
        <v>0</v>
      </c>
      <c r="AM39" s="158"/>
      <c r="AN39" s="158">
        <f t="shared" si="3"/>
        <v>0</v>
      </c>
    </row>
    <row r="40" spans="1:40" ht="15" customHeight="1">
      <c r="A40" s="118" t="s">
        <v>219</v>
      </c>
      <c r="B40" s="161">
        <v>4</v>
      </c>
      <c r="C40" s="158">
        <f>IF($B40&gt;0,SUMPRODUCT($C20:C20,--(C$5-$C$5:C$5&lt;$B40*12))/($B40*12),0)</f>
        <v>0</v>
      </c>
      <c r="D40" s="158">
        <f>IF($B40&gt;0,SUMPRODUCT($C20:D20,--(D$5-$C$5:D$5&lt;$B40*12))/($B40*12),0)</f>
        <v>0</v>
      </c>
      <c r="E40" s="158">
        <f>IF($B40&gt;0,SUMPRODUCT($C20:E20,--(E$5-$C$5:E$5&lt;$B40*12))/($B40*12),0)</f>
        <v>0</v>
      </c>
      <c r="F40" s="158">
        <f>IF($B40&gt;0,SUMPRODUCT($C20:F20,--(F$5-$C$5:F$5&lt;$B40*12))/($B40*12),0)</f>
        <v>0</v>
      </c>
      <c r="G40" s="158">
        <f>IF($B40&gt;0,SUMPRODUCT($C20:G20,--(G$5-$C$5:G$5&lt;$B40*12))/($B40*12),0)</f>
        <v>0</v>
      </c>
      <c r="H40" s="158">
        <f>IF($B40&gt;0,SUMPRODUCT($C20:H20,--(H$5-$C$5:H$5&lt;$B40*12))/($B40*12),0)</f>
        <v>0</v>
      </c>
      <c r="I40" s="158">
        <f>IF($B40&gt;0,SUMPRODUCT($C20:I20,--(I$5-$C$5:I$5&lt;$B40*12))/($B40*12),0)</f>
        <v>0</v>
      </c>
      <c r="J40" s="158">
        <f>IF($B40&gt;0,SUMPRODUCT($C20:J20,--(J$5-$C$5:J$5&lt;$B40*12))/($B40*12),0)</f>
        <v>0</v>
      </c>
      <c r="K40" s="158">
        <f>IF($B40&gt;0,SUMPRODUCT($C20:K20,--(K$5-$C$5:K$5&lt;$B40*12))/($B40*12),0)</f>
        <v>0</v>
      </c>
      <c r="L40" s="158">
        <f>IF($B40&gt;0,SUMPRODUCT($C20:L20,--(L$5-$C$5:L$5&lt;$B40*12))/($B40*12),0)</f>
        <v>0</v>
      </c>
      <c r="M40" s="158">
        <f>IF($B40&gt;0,SUMPRODUCT($C20:M20,--(M$5-$C$5:M$5&lt;$B40*12))/($B40*12),0)</f>
        <v>0</v>
      </c>
      <c r="N40" s="158">
        <f>IF($B40&gt;0,SUMPRODUCT($C20:N20,--(N$5-$C$5:N$5&lt;$B40*12))/($B40*12),0)</f>
        <v>0</v>
      </c>
      <c r="O40" s="158">
        <f>IF($B40&gt;0,SUMPRODUCT($C20:O20,--(O$5-$C$5:O$5&lt;$B40*12))/($B40*12),0)</f>
        <v>0</v>
      </c>
      <c r="P40" s="158">
        <f>IF($B40&gt;0,SUMPRODUCT($C20:P20,--(P$5-$C$5:P$5&lt;$B40*12))/($B40*12),0)</f>
        <v>0</v>
      </c>
      <c r="Q40" s="158">
        <f>IF($B40&gt;0,SUMPRODUCT($C20:Q20,--(Q$5-$C$5:Q$5&lt;$B40*12))/($B40*12),0)</f>
        <v>0</v>
      </c>
      <c r="R40" s="158">
        <f>IF($B40&gt;0,SUMPRODUCT($C20:R20,--(R$5-$C$5:R$5&lt;$B40*12))/($B40*12),0)</f>
        <v>0</v>
      </c>
      <c r="S40" s="158">
        <f>IF($B40&gt;0,SUMPRODUCT($C20:S20,--(S$5-$C$5:S$5&lt;$B40*12))/($B40*12),0)</f>
        <v>0</v>
      </c>
      <c r="T40" s="158">
        <f>IF($B40&gt;0,SUMPRODUCT($C20:T20,--(T$5-$C$5:T$5&lt;$B40*12))/($B40*12),0)</f>
        <v>0</v>
      </c>
      <c r="U40" s="158">
        <f>IF($B40&gt;0,SUMPRODUCT($C20:U20,--(U$5-$C$5:U$5&lt;$B40*12))/($B40*12),0)</f>
        <v>0</v>
      </c>
      <c r="V40" s="158">
        <f>IF($B40&gt;0,SUMPRODUCT($C20:V20,--(V$5-$C$5:V$5&lt;$B40*12))/($B40*12),0)</f>
        <v>0</v>
      </c>
      <c r="W40" s="158">
        <f>IF($B40&gt;0,SUMPRODUCT($C20:W20,--(W$5-$C$5:W$5&lt;$B40*12))/($B40*12),0)</f>
        <v>0</v>
      </c>
      <c r="X40" s="158">
        <f>IF($B40&gt;0,SUMPRODUCT($C20:X20,--(X$5-$C$5:X$5&lt;$B40*12))/($B40*12),0)</f>
        <v>0</v>
      </c>
      <c r="Y40" s="158">
        <f>IF($B40&gt;0,SUMPRODUCT($C20:Y20,--(Y$5-$C$5:Y$5&lt;$B40*12))/($B40*12),0)</f>
        <v>0</v>
      </c>
      <c r="Z40" s="158">
        <f>IF($B40&gt;0,SUMPRODUCT($C20:Z20,--(Z$5-$C$5:Z$5&lt;$B40*12))/($B40*12),0)</f>
        <v>0</v>
      </c>
      <c r="AA40" s="158">
        <f>IF($B40&gt;0,SUMPRODUCT($C20:AA20,--(AA$5-$C$5:AA$5&lt;$B40*12))/($B40*12),0)</f>
        <v>0</v>
      </c>
      <c r="AB40" s="158">
        <f>IF($B40&gt;0,SUMPRODUCT($C20:AB20,--(AB$5-$C$5:AB$5&lt;$B40*12))/($B40*12),0)</f>
        <v>0</v>
      </c>
      <c r="AC40" s="158">
        <f>IF($B40&gt;0,SUMPRODUCT($C20:AC20,--(AC$5-$C$5:AC$5&lt;$B40*12))/($B40*12),0)</f>
        <v>0</v>
      </c>
      <c r="AD40" s="158">
        <f>IF($B40&gt;0,SUMPRODUCT($C20:AD20,--(AD$5-$C$5:AD$5&lt;$B40*12))/($B40*12),0)</f>
        <v>0</v>
      </c>
      <c r="AE40" s="158">
        <f>IF($B40&gt;0,SUMPRODUCT($C20:AE20,--(AE$5-$C$5:AE$5&lt;$B40*12))/($B40*12),0)</f>
        <v>0</v>
      </c>
      <c r="AF40" s="158">
        <f>IF($B40&gt;0,SUMPRODUCT($C20:AF20,--(AF$5-$C$5:AF$5&lt;$B40*12))/($B40*12),0)</f>
        <v>0</v>
      </c>
      <c r="AG40" s="158">
        <f>IF($B40&gt;0,SUMPRODUCT($C20:AG20,--(AG$5-$C$5:AG$5&lt;$B40*12))/($B40*12),0)</f>
        <v>0</v>
      </c>
      <c r="AH40" s="158">
        <f>IF($B40&gt;0,SUMPRODUCT($C20:AH20,--(AH$5-$C$5:AH$5&lt;$B40*12))/($B40*12),0)</f>
        <v>0</v>
      </c>
      <c r="AI40" s="158">
        <f>IF($B40&gt;0,SUMPRODUCT($C20:AI20,--(AI$5-$C$5:AI$5&lt;$B40*12))/($B40*12),0)</f>
        <v>0</v>
      </c>
      <c r="AJ40" s="158">
        <f>IF($B40&gt;0,SUMPRODUCT($C20:AJ20,--(AJ$5-$C$5:AJ$5&lt;$B40*12))/($B40*12),0)</f>
        <v>0</v>
      </c>
      <c r="AK40" s="158">
        <f>IF($B40&gt;0,SUMPRODUCT($C20:AK20,--(AK$5-$C$5:AK$5&lt;$B40*12))/($B40*12),0)</f>
        <v>0</v>
      </c>
      <c r="AL40" s="158">
        <f>IF($B40&gt;0,SUMPRODUCT($C20:AL20,--(AL$5-$C$5:AL$5&lt;$B40*12))/($B40*12),0)</f>
        <v>0</v>
      </c>
      <c r="AM40" s="158"/>
      <c r="AN40" s="158">
        <f t="shared" si="3"/>
        <v>0</v>
      </c>
    </row>
    <row r="41" spans="1:40" ht="15" customHeight="1">
      <c r="A41" s="118" t="s">
        <v>220</v>
      </c>
      <c r="B41" s="161">
        <v>10</v>
      </c>
      <c r="C41" s="158">
        <f>IF($B41&gt;0,SUMPRODUCT($C21:C21,--(C$5-$C$5:C$5&lt;$B41*12))/($B41*12),0)</f>
        <v>0</v>
      </c>
      <c r="D41" s="158">
        <f>IF($B41&gt;0,SUMPRODUCT($C21:D21,--(D$5-$C$5:D$5&lt;$B41*12))/($B41*12),0)</f>
        <v>0</v>
      </c>
      <c r="E41" s="158">
        <f>IF($B41&gt;0,SUMPRODUCT($C21:E21,--(E$5-$C$5:E$5&lt;$B41*12))/($B41*12),0)</f>
        <v>0</v>
      </c>
      <c r="F41" s="158">
        <f>IF($B41&gt;0,SUMPRODUCT($C21:F21,--(F$5-$C$5:F$5&lt;$B41*12))/($B41*12),0)</f>
        <v>0</v>
      </c>
      <c r="G41" s="158">
        <f>IF($B41&gt;0,SUMPRODUCT($C21:G21,--(G$5-$C$5:G$5&lt;$B41*12))/($B41*12),0)</f>
        <v>0</v>
      </c>
      <c r="H41" s="158">
        <f>IF($B41&gt;0,SUMPRODUCT($C21:H21,--(H$5-$C$5:H$5&lt;$B41*12))/($B41*12),0)</f>
        <v>0</v>
      </c>
      <c r="I41" s="158">
        <f>IF($B41&gt;0,SUMPRODUCT($C21:I21,--(I$5-$C$5:I$5&lt;$B41*12))/($B41*12),0)</f>
        <v>0</v>
      </c>
      <c r="J41" s="158">
        <f>IF($B41&gt;0,SUMPRODUCT($C21:J21,--(J$5-$C$5:J$5&lt;$B41*12))/($B41*12),0)</f>
        <v>0</v>
      </c>
      <c r="K41" s="158">
        <f>IF($B41&gt;0,SUMPRODUCT($C21:K21,--(K$5-$C$5:K$5&lt;$B41*12))/($B41*12),0)</f>
        <v>0</v>
      </c>
      <c r="L41" s="158">
        <f>IF($B41&gt;0,SUMPRODUCT($C21:L21,--(L$5-$C$5:L$5&lt;$B41*12))/($B41*12),0)</f>
        <v>0</v>
      </c>
      <c r="M41" s="158">
        <f>IF($B41&gt;0,SUMPRODUCT($C21:M21,--(M$5-$C$5:M$5&lt;$B41*12))/($B41*12),0)</f>
        <v>0</v>
      </c>
      <c r="N41" s="158">
        <f>IF($B41&gt;0,SUMPRODUCT($C21:N21,--(N$5-$C$5:N$5&lt;$B41*12))/($B41*12),0)</f>
        <v>0</v>
      </c>
      <c r="O41" s="158">
        <f>IF($B41&gt;0,SUMPRODUCT($C21:O21,--(O$5-$C$5:O$5&lt;$B41*12))/($B41*12),0)</f>
        <v>0</v>
      </c>
      <c r="P41" s="158">
        <f>IF($B41&gt;0,SUMPRODUCT($C21:P21,--(P$5-$C$5:P$5&lt;$B41*12))/($B41*12),0)</f>
        <v>0</v>
      </c>
      <c r="Q41" s="158">
        <f>IF($B41&gt;0,SUMPRODUCT($C21:Q21,--(Q$5-$C$5:Q$5&lt;$B41*12))/($B41*12),0)</f>
        <v>0</v>
      </c>
      <c r="R41" s="158">
        <f>IF($B41&gt;0,SUMPRODUCT($C21:R21,--(R$5-$C$5:R$5&lt;$B41*12))/($B41*12),0)</f>
        <v>0</v>
      </c>
      <c r="S41" s="158">
        <f>IF($B41&gt;0,SUMPRODUCT($C21:S21,--(S$5-$C$5:S$5&lt;$B41*12))/($B41*12),0)</f>
        <v>0</v>
      </c>
      <c r="T41" s="158">
        <f>IF($B41&gt;0,SUMPRODUCT($C21:T21,--(T$5-$C$5:T$5&lt;$B41*12))/($B41*12),0)</f>
        <v>0</v>
      </c>
      <c r="U41" s="158">
        <f>IF($B41&gt;0,SUMPRODUCT($C21:U21,--(U$5-$C$5:U$5&lt;$B41*12))/($B41*12),0)</f>
        <v>0</v>
      </c>
      <c r="V41" s="158">
        <f>IF($B41&gt;0,SUMPRODUCT($C21:V21,--(V$5-$C$5:V$5&lt;$B41*12))/($B41*12),0)</f>
        <v>0</v>
      </c>
      <c r="W41" s="158">
        <f>IF($B41&gt;0,SUMPRODUCT($C21:W21,--(W$5-$C$5:W$5&lt;$B41*12))/($B41*12),0)</f>
        <v>0</v>
      </c>
      <c r="X41" s="158">
        <f>IF($B41&gt;0,SUMPRODUCT($C21:X21,--(X$5-$C$5:X$5&lt;$B41*12))/($B41*12),0)</f>
        <v>0</v>
      </c>
      <c r="Y41" s="158">
        <f>IF($B41&gt;0,SUMPRODUCT($C21:Y21,--(Y$5-$C$5:Y$5&lt;$B41*12))/($B41*12),0)</f>
        <v>0</v>
      </c>
      <c r="Z41" s="158">
        <f>IF($B41&gt;0,SUMPRODUCT($C21:Z21,--(Z$5-$C$5:Z$5&lt;$B41*12))/($B41*12),0)</f>
        <v>0</v>
      </c>
      <c r="AA41" s="158">
        <f>IF($B41&gt;0,SUMPRODUCT($C21:AA21,--(AA$5-$C$5:AA$5&lt;$B41*12))/($B41*12),0)</f>
        <v>0</v>
      </c>
      <c r="AB41" s="158">
        <f>IF($B41&gt;0,SUMPRODUCT($C21:AB21,--(AB$5-$C$5:AB$5&lt;$B41*12))/($B41*12),0)</f>
        <v>0</v>
      </c>
      <c r="AC41" s="158">
        <f>IF($B41&gt;0,SUMPRODUCT($C21:AC21,--(AC$5-$C$5:AC$5&lt;$B41*12))/($B41*12),0)</f>
        <v>0</v>
      </c>
      <c r="AD41" s="158">
        <f>IF($B41&gt;0,SUMPRODUCT($C21:AD21,--(AD$5-$C$5:AD$5&lt;$B41*12))/($B41*12),0)</f>
        <v>0</v>
      </c>
      <c r="AE41" s="158">
        <f>IF($B41&gt;0,SUMPRODUCT($C21:AE21,--(AE$5-$C$5:AE$5&lt;$B41*12))/($B41*12),0)</f>
        <v>0</v>
      </c>
      <c r="AF41" s="158">
        <f>IF($B41&gt;0,SUMPRODUCT($C21:AF21,--(AF$5-$C$5:AF$5&lt;$B41*12))/($B41*12),0)</f>
        <v>0</v>
      </c>
      <c r="AG41" s="158">
        <f>IF($B41&gt;0,SUMPRODUCT($C21:AG21,--(AG$5-$C$5:AG$5&lt;$B41*12))/($B41*12),0)</f>
        <v>0</v>
      </c>
      <c r="AH41" s="158">
        <f>IF($B41&gt;0,SUMPRODUCT($C21:AH21,--(AH$5-$C$5:AH$5&lt;$B41*12))/($B41*12),0)</f>
        <v>0</v>
      </c>
      <c r="AI41" s="158">
        <f>IF($B41&gt;0,SUMPRODUCT($C21:AI21,--(AI$5-$C$5:AI$5&lt;$B41*12))/($B41*12),0)</f>
        <v>0</v>
      </c>
      <c r="AJ41" s="158">
        <f>IF($B41&gt;0,SUMPRODUCT($C21:AJ21,--(AJ$5-$C$5:AJ$5&lt;$B41*12))/($B41*12),0)</f>
        <v>0</v>
      </c>
      <c r="AK41" s="158">
        <f>IF($B41&gt;0,SUMPRODUCT($C21:AK21,--(AK$5-$C$5:AK$5&lt;$B41*12))/($B41*12),0)</f>
        <v>0</v>
      </c>
      <c r="AL41" s="158">
        <f>IF($B41&gt;0,SUMPRODUCT($C21:AL21,--(AL$5-$C$5:AL$5&lt;$B41*12))/($B41*12),0)</f>
        <v>0</v>
      </c>
      <c r="AM41" s="158"/>
      <c r="AN41" s="158">
        <f t="shared" si="3"/>
        <v>0</v>
      </c>
    </row>
    <row r="42" spans="1:40" ht="15" customHeight="1">
      <c r="A42" s="118" t="s">
        <v>221</v>
      </c>
      <c r="B42" s="161">
        <v>10</v>
      </c>
      <c r="C42" s="158">
        <f>IF($B42&gt;0,SUMPRODUCT($C22:C22,--(C$5-$C$5:C$5&lt;$B42*12))/($B42*12),0)</f>
        <v>0</v>
      </c>
      <c r="D42" s="158">
        <f>IF($B42&gt;0,SUMPRODUCT($C22:D22,--(D$5-$C$5:D$5&lt;$B42*12))/($B42*12),0)</f>
        <v>0</v>
      </c>
      <c r="E42" s="158">
        <f>IF($B42&gt;0,SUMPRODUCT($C22:E22,--(E$5-$C$5:E$5&lt;$B42*12))/($B42*12),0)</f>
        <v>0</v>
      </c>
      <c r="F42" s="158">
        <f>IF($B42&gt;0,SUMPRODUCT($C22:F22,--(F$5-$C$5:F$5&lt;$B42*12))/($B42*12),0)</f>
        <v>0</v>
      </c>
      <c r="G42" s="158">
        <f>IF($B42&gt;0,SUMPRODUCT($C22:G22,--(G$5-$C$5:G$5&lt;$B42*12))/($B42*12),0)</f>
        <v>0</v>
      </c>
      <c r="H42" s="158">
        <f>IF($B42&gt;0,SUMPRODUCT($C22:H22,--(H$5-$C$5:H$5&lt;$B42*12))/($B42*12),0)</f>
        <v>0</v>
      </c>
      <c r="I42" s="158">
        <f>IF($B42&gt;0,SUMPRODUCT($C22:I22,--(I$5-$C$5:I$5&lt;$B42*12))/($B42*12),0)</f>
        <v>0</v>
      </c>
      <c r="J42" s="158">
        <f>IF($B42&gt;0,SUMPRODUCT($C22:J22,--(J$5-$C$5:J$5&lt;$B42*12))/($B42*12),0)</f>
        <v>0</v>
      </c>
      <c r="K42" s="158">
        <f>IF($B42&gt;0,SUMPRODUCT($C22:K22,--(K$5-$C$5:K$5&lt;$B42*12))/($B42*12),0)</f>
        <v>0</v>
      </c>
      <c r="L42" s="158">
        <f>IF($B42&gt;0,SUMPRODUCT($C22:L22,--(L$5-$C$5:L$5&lt;$B42*12))/($B42*12),0)</f>
        <v>0</v>
      </c>
      <c r="M42" s="158">
        <f>IF($B42&gt;0,SUMPRODUCT($C22:M22,--(M$5-$C$5:M$5&lt;$B42*12))/($B42*12),0)</f>
        <v>0</v>
      </c>
      <c r="N42" s="158">
        <f>IF($B42&gt;0,SUMPRODUCT($C22:N22,--(N$5-$C$5:N$5&lt;$B42*12))/($B42*12),0)</f>
        <v>0</v>
      </c>
      <c r="O42" s="158">
        <f>IF($B42&gt;0,SUMPRODUCT($C22:O22,--(O$5-$C$5:O$5&lt;$B42*12))/($B42*12),0)</f>
        <v>0</v>
      </c>
      <c r="P42" s="158">
        <f>IF($B42&gt;0,SUMPRODUCT($C22:P22,--(P$5-$C$5:P$5&lt;$B42*12))/($B42*12),0)</f>
        <v>0</v>
      </c>
      <c r="Q42" s="158">
        <f>IF($B42&gt;0,SUMPRODUCT($C22:Q22,--(Q$5-$C$5:Q$5&lt;$B42*12))/($B42*12),0)</f>
        <v>0</v>
      </c>
      <c r="R42" s="158">
        <f>IF($B42&gt;0,SUMPRODUCT($C22:R22,--(R$5-$C$5:R$5&lt;$B42*12))/($B42*12),0)</f>
        <v>0</v>
      </c>
      <c r="S42" s="158">
        <f>IF($B42&gt;0,SUMPRODUCT($C22:S22,--(S$5-$C$5:S$5&lt;$B42*12))/($B42*12),0)</f>
        <v>0</v>
      </c>
      <c r="T42" s="158">
        <f>IF($B42&gt;0,SUMPRODUCT($C22:T22,--(T$5-$C$5:T$5&lt;$B42*12))/($B42*12),0)</f>
        <v>0</v>
      </c>
      <c r="U42" s="158">
        <f>IF($B42&gt;0,SUMPRODUCT($C22:U22,--(U$5-$C$5:U$5&lt;$B42*12))/($B42*12),0)</f>
        <v>0</v>
      </c>
      <c r="V42" s="158">
        <f>IF($B42&gt;0,SUMPRODUCT($C22:V22,--(V$5-$C$5:V$5&lt;$B42*12))/($B42*12),0)</f>
        <v>0</v>
      </c>
      <c r="W42" s="158">
        <f>IF($B42&gt;0,SUMPRODUCT($C22:W22,--(W$5-$C$5:W$5&lt;$B42*12))/($B42*12),0)</f>
        <v>0</v>
      </c>
      <c r="X42" s="158">
        <f>IF($B42&gt;0,SUMPRODUCT($C22:X22,--(X$5-$C$5:X$5&lt;$B42*12))/($B42*12),0)</f>
        <v>0</v>
      </c>
      <c r="Y42" s="158">
        <f>IF($B42&gt;0,SUMPRODUCT($C22:Y22,--(Y$5-$C$5:Y$5&lt;$B42*12))/($B42*12),0)</f>
        <v>0</v>
      </c>
      <c r="Z42" s="158">
        <f>IF($B42&gt;0,SUMPRODUCT($C22:Z22,--(Z$5-$C$5:Z$5&lt;$B42*12))/($B42*12),0)</f>
        <v>0</v>
      </c>
      <c r="AA42" s="158">
        <f>IF($B42&gt;0,SUMPRODUCT($C22:AA22,--(AA$5-$C$5:AA$5&lt;$B42*12))/($B42*12),0)</f>
        <v>0</v>
      </c>
      <c r="AB42" s="158">
        <f>IF($B42&gt;0,SUMPRODUCT($C22:AB22,--(AB$5-$C$5:AB$5&lt;$B42*12))/($B42*12),0)</f>
        <v>0</v>
      </c>
      <c r="AC42" s="158">
        <f>IF($B42&gt;0,SUMPRODUCT($C22:AC22,--(AC$5-$C$5:AC$5&lt;$B42*12))/($B42*12),0)</f>
        <v>0</v>
      </c>
      <c r="AD42" s="158">
        <f>IF($B42&gt;0,SUMPRODUCT($C22:AD22,--(AD$5-$C$5:AD$5&lt;$B42*12))/($B42*12),0)</f>
        <v>0</v>
      </c>
      <c r="AE42" s="158">
        <f>IF($B42&gt;0,SUMPRODUCT($C22:AE22,--(AE$5-$C$5:AE$5&lt;$B42*12))/($B42*12),0)</f>
        <v>0</v>
      </c>
      <c r="AF42" s="158">
        <f>IF($B42&gt;0,SUMPRODUCT($C22:AF22,--(AF$5-$C$5:AF$5&lt;$B42*12))/($B42*12),0)</f>
        <v>0</v>
      </c>
      <c r="AG42" s="158">
        <f>IF($B42&gt;0,SUMPRODUCT($C22:AG22,--(AG$5-$C$5:AG$5&lt;$B42*12))/($B42*12),0)</f>
        <v>0</v>
      </c>
      <c r="AH42" s="158">
        <f>IF($B42&gt;0,SUMPRODUCT($C22:AH22,--(AH$5-$C$5:AH$5&lt;$B42*12))/($B42*12),0)</f>
        <v>0</v>
      </c>
      <c r="AI42" s="158">
        <f>IF($B42&gt;0,SUMPRODUCT($C22:AI22,--(AI$5-$C$5:AI$5&lt;$B42*12))/($B42*12),0)</f>
        <v>0</v>
      </c>
      <c r="AJ42" s="158">
        <f>IF($B42&gt;0,SUMPRODUCT($C22:AJ22,--(AJ$5-$C$5:AJ$5&lt;$B42*12))/($B42*12),0)</f>
        <v>0</v>
      </c>
      <c r="AK42" s="158">
        <f>IF($B42&gt;0,SUMPRODUCT($C22:AK22,--(AK$5-$C$5:AK$5&lt;$B42*12))/($B42*12),0)</f>
        <v>0</v>
      </c>
      <c r="AL42" s="158">
        <f>IF($B42&gt;0,SUMPRODUCT($C22:AL22,--(AL$5-$C$5:AL$5&lt;$B42*12))/($B42*12),0)</f>
        <v>0</v>
      </c>
      <c r="AM42" s="158"/>
      <c r="AN42" s="158">
        <f t="shared" si="3"/>
        <v>0</v>
      </c>
    </row>
    <row r="43" spans="1:40" ht="15" customHeight="1">
      <c r="A43" s="118" t="s">
        <v>222</v>
      </c>
      <c r="B43" s="161">
        <v>4</v>
      </c>
      <c r="C43" s="158">
        <f>IF($B43&gt;0,SUMPRODUCT($C23:C23,--(C$5-$C$5:C$5&lt;$B43*12))/($B43*12),0)</f>
        <v>0</v>
      </c>
      <c r="D43" s="158">
        <f>IF($B43&gt;0,SUMPRODUCT($C23:D23,--(D$5-$C$5:D$5&lt;$B43*12))/($B43*12),0)</f>
        <v>0</v>
      </c>
      <c r="E43" s="158">
        <f>IF($B43&gt;0,SUMPRODUCT($C23:E23,--(E$5-$C$5:E$5&lt;$B43*12))/($B43*12),0)</f>
        <v>0</v>
      </c>
      <c r="F43" s="158">
        <f>IF($B43&gt;0,SUMPRODUCT($C23:F23,--(F$5-$C$5:F$5&lt;$B43*12))/($B43*12),0)</f>
        <v>0</v>
      </c>
      <c r="G43" s="158">
        <f>IF($B43&gt;0,SUMPRODUCT($C23:G23,--(G$5-$C$5:G$5&lt;$B43*12))/($B43*12),0)</f>
        <v>0</v>
      </c>
      <c r="H43" s="158">
        <f>IF($B43&gt;0,SUMPRODUCT($C23:H23,--(H$5-$C$5:H$5&lt;$B43*12))/($B43*12),0)</f>
        <v>0</v>
      </c>
      <c r="I43" s="158">
        <f>IF($B43&gt;0,SUMPRODUCT($C23:I23,--(I$5-$C$5:I$5&lt;$B43*12))/($B43*12),0)</f>
        <v>0</v>
      </c>
      <c r="J43" s="158">
        <f>IF($B43&gt;0,SUMPRODUCT($C23:J23,--(J$5-$C$5:J$5&lt;$B43*12))/($B43*12),0)</f>
        <v>0</v>
      </c>
      <c r="K43" s="158">
        <f>IF($B43&gt;0,SUMPRODUCT($C23:K23,--(K$5-$C$5:K$5&lt;$B43*12))/($B43*12),0)</f>
        <v>0</v>
      </c>
      <c r="L43" s="158">
        <f>IF($B43&gt;0,SUMPRODUCT($C23:L23,--(L$5-$C$5:L$5&lt;$B43*12))/($B43*12),0)</f>
        <v>0</v>
      </c>
      <c r="M43" s="158">
        <f>IF($B43&gt;0,SUMPRODUCT($C23:M23,--(M$5-$C$5:M$5&lt;$B43*12))/($B43*12),0)</f>
        <v>0</v>
      </c>
      <c r="N43" s="158">
        <f>IF($B43&gt;0,SUMPRODUCT($C23:N23,--(N$5-$C$5:N$5&lt;$B43*12))/($B43*12),0)</f>
        <v>0</v>
      </c>
      <c r="O43" s="158">
        <f>IF($B43&gt;0,SUMPRODUCT($C23:O23,--(O$5-$C$5:O$5&lt;$B43*12))/($B43*12),0)</f>
        <v>0</v>
      </c>
      <c r="P43" s="158">
        <f>IF($B43&gt;0,SUMPRODUCT($C23:P23,--(P$5-$C$5:P$5&lt;$B43*12))/($B43*12),0)</f>
        <v>0</v>
      </c>
      <c r="Q43" s="158">
        <f>IF($B43&gt;0,SUMPRODUCT($C23:Q23,--(Q$5-$C$5:Q$5&lt;$B43*12))/($B43*12),0)</f>
        <v>0</v>
      </c>
      <c r="R43" s="158">
        <f>IF($B43&gt;0,SUMPRODUCT($C23:R23,--(R$5-$C$5:R$5&lt;$B43*12))/($B43*12),0)</f>
        <v>0</v>
      </c>
      <c r="S43" s="158">
        <f>IF($B43&gt;0,SUMPRODUCT($C23:S23,--(S$5-$C$5:S$5&lt;$B43*12))/($B43*12),0)</f>
        <v>0</v>
      </c>
      <c r="T43" s="158">
        <f>IF($B43&gt;0,SUMPRODUCT($C23:T23,--(T$5-$C$5:T$5&lt;$B43*12))/($B43*12),0)</f>
        <v>0</v>
      </c>
      <c r="U43" s="158">
        <f>IF($B43&gt;0,SUMPRODUCT($C23:U23,--(U$5-$C$5:U$5&lt;$B43*12))/($B43*12),0)</f>
        <v>0</v>
      </c>
      <c r="V43" s="158">
        <f>IF($B43&gt;0,SUMPRODUCT($C23:V23,--(V$5-$C$5:V$5&lt;$B43*12))/($B43*12),0)</f>
        <v>0</v>
      </c>
      <c r="W43" s="158">
        <f>IF($B43&gt;0,SUMPRODUCT($C23:W23,--(W$5-$C$5:W$5&lt;$B43*12))/($B43*12),0)</f>
        <v>0</v>
      </c>
      <c r="X43" s="158">
        <f>IF($B43&gt;0,SUMPRODUCT($C23:X23,--(X$5-$C$5:X$5&lt;$B43*12))/($B43*12),0)</f>
        <v>0</v>
      </c>
      <c r="Y43" s="158">
        <f>IF($B43&gt;0,SUMPRODUCT($C23:Y23,--(Y$5-$C$5:Y$5&lt;$B43*12))/($B43*12),0)</f>
        <v>0</v>
      </c>
      <c r="Z43" s="158">
        <f>IF($B43&gt;0,SUMPRODUCT($C23:Z23,--(Z$5-$C$5:Z$5&lt;$B43*12))/($B43*12),0)</f>
        <v>0</v>
      </c>
      <c r="AA43" s="158">
        <f>IF($B43&gt;0,SUMPRODUCT($C23:AA23,--(AA$5-$C$5:AA$5&lt;$B43*12))/($B43*12),0)</f>
        <v>0</v>
      </c>
      <c r="AB43" s="158">
        <f>IF($B43&gt;0,SUMPRODUCT($C23:AB23,--(AB$5-$C$5:AB$5&lt;$B43*12))/($B43*12),0)</f>
        <v>0</v>
      </c>
      <c r="AC43" s="158">
        <f>IF($B43&gt;0,SUMPRODUCT($C23:AC23,--(AC$5-$C$5:AC$5&lt;$B43*12))/($B43*12),0)</f>
        <v>0</v>
      </c>
      <c r="AD43" s="158">
        <f>IF($B43&gt;0,SUMPRODUCT($C23:AD23,--(AD$5-$C$5:AD$5&lt;$B43*12))/($B43*12),0)</f>
        <v>0</v>
      </c>
      <c r="AE43" s="158">
        <f>IF($B43&gt;0,SUMPRODUCT($C23:AE23,--(AE$5-$C$5:AE$5&lt;$B43*12))/($B43*12),0)</f>
        <v>0</v>
      </c>
      <c r="AF43" s="158">
        <f>IF($B43&gt;0,SUMPRODUCT($C23:AF23,--(AF$5-$C$5:AF$5&lt;$B43*12))/($B43*12),0)</f>
        <v>0</v>
      </c>
      <c r="AG43" s="158">
        <f>IF($B43&gt;0,SUMPRODUCT($C23:AG23,--(AG$5-$C$5:AG$5&lt;$B43*12))/($B43*12),0)</f>
        <v>0</v>
      </c>
      <c r="AH43" s="158">
        <f>IF($B43&gt;0,SUMPRODUCT($C23:AH23,--(AH$5-$C$5:AH$5&lt;$B43*12))/($B43*12),0)</f>
        <v>0</v>
      </c>
      <c r="AI43" s="158">
        <f>IF($B43&gt;0,SUMPRODUCT($C23:AI23,--(AI$5-$C$5:AI$5&lt;$B43*12))/($B43*12),0)</f>
        <v>0</v>
      </c>
      <c r="AJ43" s="158">
        <f>IF($B43&gt;0,SUMPRODUCT($C23:AJ23,--(AJ$5-$C$5:AJ$5&lt;$B43*12))/($B43*12),0)</f>
        <v>0</v>
      </c>
      <c r="AK43" s="158">
        <f>IF($B43&gt;0,SUMPRODUCT($C23:AK23,--(AK$5-$C$5:AK$5&lt;$B43*12))/($B43*12),0)</f>
        <v>0</v>
      </c>
      <c r="AL43" s="158">
        <f>IF($B43&gt;0,SUMPRODUCT($C23:AL23,--(AL$5-$C$5:AL$5&lt;$B43*12))/($B43*12),0)</f>
        <v>0</v>
      </c>
      <c r="AM43" s="158"/>
      <c r="AN43" s="158">
        <f t="shared" si="3"/>
        <v>0</v>
      </c>
    </row>
    <row r="44" spans="1:40" ht="15" customHeight="1">
      <c r="A44" s="118" t="s">
        <v>223</v>
      </c>
      <c r="B44" s="161">
        <v>6</v>
      </c>
      <c r="C44" s="158">
        <f>IF($B44&gt;0,SUMPRODUCT($C24:C24,--(C$5-$C$5:C$5&lt;$B44*12))/($B44*12),0)</f>
        <v>0</v>
      </c>
      <c r="D44" s="158">
        <f>IF($B44&gt;0,SUMPRODUCT($C24:D24,--(D$5-$C$5:D$5&lt;$B44*12))/($B44*12),0)</f>
        <v>0</v>
      </c>
      <c r="E44" s="158">
        <f>IF($B44&gt;0,SUMPRODUCT($C24:E24,--(E$5-$C$5:E$5&lt;$B44*12))/($B44*12),0)</f>
        <v>0</v>
      </c>
      <c r="F44" s="158">
        <f>IF($B44&gt;0,SUMPRODUCT($C24:F24,--(F$5-$C$5:F$5&lt;$B44*12))/($B44*12),0)</f>
        <v>0</v>
      </c>
      <c r="G44" s="158">
        <f>IF($B44&gt;0,SUMPRODUCT($C24:G24,--(G$5-$C$5:G$5&lt;$B44*12))/($B44*12),0)</f>
        <v>0</v>
      </c>
      <c r="H44" s="158">
        <f>IF($B44&gt;0,SUMPRODUCT($C24:H24,--(H$5-$C$5:H$5&lt;$B44*12))/($B44*12),0)</f>
        <v>0</v>
      </c>
      <c r="I44" s="158">
        <f>IF($B44&gt;0,SUMPRODUCT($C24:I24,--(I$5-$C$5:I$5&lt;$B44*12))/($B44*12),0)</f>
        <v>0</v>
      </c>
      <c r="J44" s="158">
        <f>IF($B44&gt;0,SUMPRODUCT($C24:J24,--(J$5-$C$5:J$5&lt;$B44*12))/($B44*12),0)</f>
        <v>0</v>
      </c>
      <c r="K44" s="158">
        <f>IF($B44&gt;0,SUMPRODUCT($C24:K24,--(K$5-$C$5:K$5&lt;$B44*12))/($B44*12),0)</f>
        <v>0</v>
      </c>
      <c r="L44" s="158">
        <f>IF($B44&gt;0,SUMPRODUCT($C24:L24,--(L$5-$C$5:L$5&lt;$B44*12))/($B44*12),0)</f>
        <v>0</v>
      </c>
      <c r="M44" s="158">
        <f>IF($B44&gt;0,SUMPRODUCT($C24:M24,--(M$5-$C$5:M$5&lt;$B44*12))/($B44*12),0)</f>
        <v>0</v>
      </c>
      <c r="N44" s="158">
        <f>IF($B44&gt;0,SUMPRODUCT($C24:N24,--(N$5-$C$5:N$5&lt;$B44*12))/($B44*12),0)</f>
        <v>0</v>
      </c>
      <c r="O44" s="158">
        <f>IF($B44&gt;0,SUMPRODUCT($C24:O24,--(O$5-$C$5:O$5&lt;$B44*12))/($B44*12),0)</f>
        <v>0</v>
      </c>
      <c r="P44" s="158">
        <f>IF($B44&gt;0,SUMPRODUCT($C24:P24,--(P$5-$C$5:P$5&lt;$B44*12))/($B44*12),0)</f>
        <v>0</v>
      </c>
      <c r="Q44" s="158">
        <f>IF($B44&gt;0,SUMPRODUCT($C24:Q24,--(Q$5-$C$5:Q$5&lt;$B44*12))/($B44*12),0)</f>
        <v>0</v>
      </c>
      <c r="R44" s="158">
        <f>IF($B44&gt;0,SUMPRODUCT($C24:R24,--(R$5-$C$5:R$5&lt;$B44*12))/($B44*12),0)</f>
        <v>0</v>
      </c>
      <c r="S44" s="158">
        <f>IF($B44&gt;0,SUMPRODUCT($C24:S24,--(S$5-$C$5:S$5&lt;$B44*12))/($B44*12),0)</f>
        <v>0</v>
      </c>
      <c r="T44" s="158">
        <f>IF($B44&gt;0,SUMPRODUCT($C24:T24,--(T$5-$C$5:T$5&lt;$B44*12))/($B44*12),0)</f>
        <v>0</v>
      </c>
      <c r="U44" s="158">
        <f>IF($B44&gt;0,SUMPRODUCT($C24:U24,--(U$5-$C$5:U$5&lt;$B44*12))/($B44*12),0)</f>
        <v>0</v>
      </c>
      <c r="V44" s="158">
        <f>IF($B44&gt;0,SUMPRODUCT($C24:V24,--(V$5-$C$5:V$5&lt;$B44*12))/($B44*12),0)</f>
        <v>0</v>
      </c>
      <c r="W44" s="158">
        <f>IF($B44&gt;0,SUMPRODUCT($C24:W24,--(W$5-$C$5:W$5&lt;$B44*12))/($B44*12),0)</f>
        <v>0</v>
      </c>
      <c r="X44" s="158">
        <f>IF($B44&gt;0,SUMPRODUCT($C24:X24,--(X$5-$C$5:X$5&lt;$B44*12))/($B44*12),0)</f>
        <v>0</v>
      </c>
      <c r="Y44" s="158">
        <f>IF($B44&gt;0,SUMPRODUCT($C24:Y24,--(Y$5-$C$5:Y$5&lt;$B44*12))/($B44*12),0)</f>
        <v>0</v>
      </c>
      <c r="Z44" s="158">
        <f>IF($B44&gt;0,SUMPRODUCT($C24:Z24,--(Z$5-$C$5:Z$5&lt;$B44*12))/($B44*12),0)</f>
        <v>0</v>
      </c>
      <c r="AA44" s="158">
        <f>IF($B44&gt;0,SUMPRODUCT($C24:AA24,--(AA$5-$C$5:AA$5&lt;$B44*12))/($B44*12),0)</f>
        <v>0</v>
      </c>
      <c r="AB44" s="158">
        <f>IF($B44&gt;0,SUMPRODUCT($C24:AB24,--(AB$5-$C$5:AB$5&lt;$B44*12))/($B44*12),0)</f>
        <v>0</v>
      </c>
      <c r="AC44" s="158">
        <f>IF($B44&gt;0,SUMPRODUCT($C24:AC24,--(AC$5-$C$5:AC$5&lt;$B44*12))/($B44*12),0)</f>
        <v>0</v>
      </c>
      <c r="AD44" s="158">
        <f>IF($B44&gt;0,SUMPRODUCT($C24:AD24,--(AD$5-$C$5:AD$5&lt;$B44*12))/($B44*12),0)</f>
        <v>0</v>
      </c>
      <c r="AE44" s="158">
        <f>IF($B44&gt;0,SUMPRODUCT($C24:AE24,--(AE$5-$C$5:AE$5&lt;$B44*12))/($B44*12),0)</f>
        <v>0</v>
      </c>
      <c r="AF44" s="158">
        <f>IF($B44&gt;0,SUMPRODUCT($C24:AF24,--(AF$5-$C$5:AF$5&lt;$B44*12))/($B44*12),0)</f>
        <v>0</v>
      </c>
      <c r="AG44" s="158">
        <f>IF($B44&gt;0,SUMPRODUCT($C24:AG24,--(AG$5-$C$5:AG$5&lt;$B44*12))/($B44*12),0)</f>
        <v>0</v>
      </c>
      <c r="AH44" s="158">
        <f>IF($B44&gt;0,SUMPRODUCT($C24:AH24,--(AH$5-$C$5:AH$5&lt;$B44*12))/($B44*12),0)</f>
        <v>0</v>
      </c>
      <c r="AI44" s="158">
        <f>IF($B44&gt;0,SUMPRODUCT($C24:AI24,--(AI$5-$C$5:AI$5&lt;$B44*12))/($B44*12),0)</f>
        <v>0</v>
      </c>
      <c r="AJ44" s="158">
        <f>IF($B44&gt;0,SUMPRODUCT($C24:AJ24,--(AJ$5-$C$5:AJ$5&lt;$B44*12))/($B44*12),0)</f>
        <v>0</v>
      </c>
      <c r="AK44" s="158">
        <f>IF($B44&gt;0,SUMPRODUCT($C24:AK24,--(AK$5-$C$5:AK$5&lt;$B44*12))/($B44*12),0)</f>
        <v>0</v>
      </c>
      <c r="AL44" s="158">
        <f>IF($B44&gt;0,SUMPRODUCT($C24:AL24,--(AL$5-$C$5:AL$5&lt;$B44*12))/($B44*12),0)</f>
        <v>0</v>
      </c>
      <c r="AM44" s="158"/>
      <c r="AN44" s="158">
        <f t="shared" si="3"/>
        <v>0</v>
      </c>
    </row>
    <row r="45" spans="1:40" ht="15" customHeight="1">
      <c r="A45" s="118" t="s">
        <v>97</v>
      </c>
      <c r="B45" s="161">
        <v>8</v>
      </c>
      <c r="C45" s="158">
        <f>IF($B45&gt;0,SUMPRODUCT($C25:C25,--(C$5-$C$5:C$5&lt;$B45*12))/($B45*12),0)</f>
        <v>0</v>
      </c>
      <c r="D45" s="158">
        <f>IF($B45&gt;0,SUMPRODUCT($C25:D25,--(D$5-$C$5:D$5&lt;$B45*12))/($B45*12),0)</f>
        <v>0</v>
      </c>
      <c r="E45" s="158">
        <f>IF($B45&gt;0,SUMPRODUCT($C25:E25,--(E$5-$C$5:E$5&lt;$B45*12))/($B45*12),0)</f>
        <v>0</v>
      </c>
      <c r="F45" s="158">
        <f>IF($B45&gt;0,SUMPRODUCT($C25:F25,--(F$5-$C$5:F$5&lt;$B45*12))/($B45*12),0)</f>
        <v>0</v>
      </c>
      <c r="G45" s="158">
        <f>IF($B45&gt;0,SUMPRODUCT($C25:G25,--(G$5-$C$5:G$5&lt;$B45*12))/($B45*12),0)</f>
        <v>0</v>
      </c>
      <c r="H45" s="158">
        <f>IF($B45&gt;0,SUMPRODUCT($C25:H25,--(H$5-$C$5:H$5&lt;$B45*12))/($B45*12),0)</f>
        <v>0</v>
      </c>
      <c r="I45" s="158">
        <f>IF($B45&gt;0,SUMPRODUCT($C25:I25,--(I$5-$C$5:I$5&lt;$B45*12))/($B45*12),0)</f>
        <v>0</v>
      </c>
      <c r="J45" s="158">
        <f>IF($B45&gt;0,SUMPRODUCT($C25:J25,--(J$5-$C$5:J$5&lt;$B45*12))/($B45*12),0)</f>
        <v>0</v>
      </c>
      <c r="K45" s="158">
        <f>IF($B45&gt;0,SUMPRODUCT($C25:K25,--(K$5-$C$5:K$5&lt;$B45*12))/($B45*12),0)</f>
        <v>0</v>
      </c>
      <c r="L45" s="158">
        <f>IF($B45&gt;0,SUMPRODUCT($C25:L25,--(L$5-$C$5:L$5&lt;$B45*12))/($B45*12),0)</f>
        <v>0</v>
      </c>
      <c r="M45" s="158">
        <f>IF($B45&gt;0,SUMPRODUCT($C25:M25,--(M$5-$C$5:M$5&lt;$B45*12))/($B45*12),0)</f>
        <v>0</v>
      </c>
      <c r="N45" s="158">
        <f>IF($B45&gt;0,SUMPRODUCT($C25:N25,--(N$5-$C$5:N$5&lt;$B45*12))/($B45*12),0)</f>
        <v>0</v>
      </c>
      <c r="O45" s="158">
        <f>IF($B45&gt;0,SUMPRODUCT($C25:O25,--(O$5-$C$5:O$5&lt;$B45*12))/($B45*12),0)</f>
        <v>0</v>
      </c>
      <c r="P45" s="158">
        <f>IF($B45&gt;0,SUMPRODUCT($C25:P25,--(P$5-$C$5:P$5&lt;$B45*12))/($B45*12),0)</f>
        <v>0</v>
      </c>
      <c r="Q45" s="158">
        <f>IF($B45&gt;0,SUMPRODUCT($C25:Q25,--(Q$5-$C$5:Q$5&lt;$B45*12))/($B45*12),0)</f>
        <v>0</v>
      </c>
      <c r="R45" s="158">
        <f>IF($B45&gt;0,SUMPRODUCT($C25:R25,--(R$5-$C$5:R$5&lt;$B45*12))/($B45*12),0)</f>
        <v>0</v>
      </c>
      <c r="S45" s="158">
        <f>IF($B45&gt;0,SUMPRODUCT($C25:S25,--(S$5-$C$5:S$5&lt;$B45*12))/($B45*12),0)</f>
        <v>0</v>
      </c>
      <c r="T45" s="158">
        <f>IF($B45&gt;0,SUMPRODUCT($C25:T25,--(T$5-$C$5:T$5&lt;$B45*12))/($B45*12),0)</f>
        <v>0</v>
      </c>
      <c r="U45" s="158">
        <f>IF($B45&gt;0,SUMPRODUCT($C25:U25,--(U$5-$C$5:U$5&lt;$B45*12))/($B45*12),0)</f>
        <v>0</v>
      </c>
      <c r="V45" s="158">
        <f>IF($B45&gt;0,SUMPRODUCT($C25:V25,--(V$5-$C$5:V$5&lt;$B45*12))/($B45*12),0)</f>
        <v>0</v>
      </c>
      <c r="W45" s="158">
        <f>IF($B45&gt;0,SUMPRODUCT($C25:W25,--(W$5-$C$5:W$5&lt;$B45*12))/($B45*12),0)</f>
        <v>0</v>
      </c>
      <c r="X45" s="158">
        <f>IF($B45&gt;0,SUMPRODUCT($C25:X25,--(X$5-$C$5:X$5&lt;$B45*12))/($B45*12),0)</f>
        <v>0</v>
      </c>
      <c r="Y45" s="158">
        <f>IF($B45&gt;0,SUMPRODUCT($C25:Y25,--(Y$5-$C$5:Y$5&lt;$B45*12))/($B45*12),0)</f>
        <v>0</v>
      </c>
      <c r="Z45" s="158">
        <f>IF($B45&gt;0,SUMPRODUCT($C25:Z25,--(Z$5-$C$5:Z$5&lt;$B45*12))/($B45*12),0)</f>
        <v>0</v>
      </c>
      <c r="AA45" s="158">
        <f>IF($B45&gt;0,SUMPRODUCT($C25:AA25,--(AA$5-$C$5:AA$5&lt;$B45*12))/($B45*12),0)</f>
        <v>0</v>
      </c>
      <c r="AB45" s="158">
        <f>IF($B45&gt;0,SUMPRODUCT($C25:AB25,--(AB$5-$C$5:AB$5&lt;$B45*12))/($B45*12),0)</f>
        <v>0</v>
      </c>
      <c r="AC45" s="158">
        <f>IF($B45&gt;0,SUMPRODUCT($C25:AC25,--(AC$5-$C$5:AC$5&lt;$B45*12))/($B45*12),0)</f>
        <v>0</v>
      </c>
      <c r="AD45" s="158">
        <f>IF($B45&gt;0,SUMPRODUCT($C25:AD25,--(AD$5-$C$5:AD$5&lt;$B45*12))/($B45*12),0)</f>
        <v>0</v>
      </c>
      <c r="AE45" s="158">
        <f>IF($B45&gt;0,SUMPRODUCT($C25:AE25,--(AE$5-$C$5:AE$5&lt;$B45*12))/($B45*12),0)</f>
        <v>0</v>
      </c>
      <c r="AF45" s="158">
        <f>IF($B45&gt;0,SUMPRODUCT($C25:AF25,--(AF$5-$C$5:AF$5&lt;$B45*12))/($B45*12),0)</f>
        <v>0</v>
      </c>
      <c r="AG45" s="158">
        <f>IF($B45&gt;0,SUMPRODUCT($C25:AG25,--(AG$5-$C$5:AG$5&lt;$B45*12))/($B45*12),0)</f>
        <v>0</v>
      </c>
      <c r="AH45" s="158">
        <f>IF($B45&gt;0,SUMPRODUCT($C25:AH25,--(AH$5-$C$5:AH$5&lt;$B45*12))/($B45*12),0)</f>
        <v>0</v>
      </c>
      <c r="AI45" s="158">
        <f>IF($B45&gt;0,SUMPRODUCT($C25:AI25,--(AI$5-$C$5:AI$5&lt;$B45*12))/($B45*12),0)</f>
        <v>0</v>
      </c>
      <c r="AJ45" s="158">
        <f>IF($B45&gt;0,SUMPRODUCT($C25:AJ25,--(AJ$5-$C$5:AJ$5&lt;$B45*12))/($B45*12),0)</f>
        <v>0</v>
      </c>
      <c r="AK45" s="158">
        <f>IF($B45&gt;0,SUMPRODUCT($C25:AK25,--(AK$5-$C$5:AK$5&lt;$B45*12))/($B45*12),0)</f>
        <v>0</v>
      </c>
      <c r="AL45" s="158">
        <f>IF($B45&gt;0,SUMPRODUCT($C25:AL25,--(AL$5-$C$5:AL$5&lt;$B45*12))/($B45*12),0)</f>
        <v>0</v>
      </c>
      <c r="AM45" s="158"/>
      <c r="AN45" s="158">
        <f t="shared" si="3"/>
        <v>0</v>
      </c>
    </row>
    <row r="46" spans="1:40" ht="15" customHeight="1">
      <c r="A46" s="118"/>
      <c r="B46" s="11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8"/>
      <c r="AF46" s="158"/>
      <c r="AG46" s="158"/>
      <c r="AH46" s="158"/>
      <c r="AI46" s="158"/>
      <c r="AJ46" s="158"/>
      <c r="AK46" s="158"/>
      <c r="AL46" s="158"/>
      <c r="AM46" s="158"/>
      <c r="AN46" s="158"/>
    </row>
    <row r="47" spans="1:40" ht="15" customHeight="1">
      <c r="A47" s="118"/>
      <c r="B47" s="11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8"/>
      <c r="AD47" s="158"/>
      <c r="AE47" s="158"/>
      <c r="AF47" s="158"/>
      <c r="AG47" s="158"/>
      <c r="AH47" s="158"/>
      <c r="AI47" s="158"/>
      <c r="AJ47" s="158"/>
      <c r="AK47" s="158"/>
      <c r="AL47" s="158"/>
      <c r="AM47" s="158"/>
      <c r="AN47" s="158"/>
    </row>
    <row r="48" spans="1:40" ht="15" customHeight="1">
      <c r="A48" s="119" t="s">
        <v>227</v>
      </c>
      <c r="B48" s="119"/>
      <c r="C48" s="159">
        <f t="shared" ref="C48:AL48" si="4">SUM(C28:C45)</f>
        <v>0</v>
      </c>
      <c r="D48" s="159">
        <f t="shared" si="4"/>
        <v>0</v>
      </c>
      <c r="E48" s="159">
        <f t="shared" si="4"/>
        <v>0</v>
      </c>
      <c r="F48" s="159">
        <f t="shared" si="4"/>
        <v>0</v>
      </c>
      <c r="G48" s="159">
        <f t="shared" si="4"/>
        <v>0</v>
      </c>
      <c r="H48" s="159">
        <f t="shared" si="4"/>
        <v>0</v>
      </c>
      <c r="I48" s="159">
        <f t="shared" si="4"/>
        <v>0</v>
      </c>
      <c r="J48" s="159">
        <f t="shared" si="4"/>
        <v>0</v>
      </c>
      <c r="K48" s="159">
        <f t="shared" si="4"/>
        <v>0</v>
      </c>
      <c r="L48" s="159">
        <f t="shared" si="4"/>
        <v>0</v>
      </c>
      <c r="M48" s="159">
        <f t="shared" si="4"/>
        <v>0</v>
      </c>
      <c r="N48" s="159">
        <f t="shared" si="4"/>
        <v>0</v>
      </c>
      <c r="O48" s="159">
        <f t="shared" si="4"/>
        <v>0</v>
      </c>
      <c r="P48" s="159">
        <f t="shared" si="4"/>
        <v>0</v>
      </c>
      <c r="Q48" s="159">
        <f t="shared" si="4"/>
        <v>0</v>
      </c>
      <c r="R48" s="159">
        <f t="shared" si="4"/>
        <v>0</v>
      </c>
      <c r="S48" s="159">
        <f t="shared" si="4"/>
        <v>0</v>
      </c>
      <c r="T48" s="159">
        <f t="shared" si="4"/>
        <v>0</v>
      </c>
      <c r="U48" s="159">
        <f t="shared" si="4"/>
        <v>0</v>
      </c>
      <c r="V48" s="159">
        <f t="shared" si="4"/>
        <v>0</v>
      </c>
      <c r="W48" s="159">
        <f t="shared" si="4"/>
        <v>0</v>
      </c>
      <c r="X48" s="159">
        <f t="shared" si="4"/>
        <v>0</v>
      </c>
      <c r="Y48" s="159">
        <f t="shared" si="4"/>
        <v>0</v>
      </c>
      <c r="Z48" s="159">
        <f t="shared" si="4"/>
        <v>0</v>
      </c>
      <c r="AA48" s="159">
        <f t="shared" si="4"/>
        <v>0</v>
      </c>
      <c r="AB48" s="159">
        <f t="shared" si="4"/>
        <v>0</v>
      </c>
      <c r="AC48" s="159">
        <f t="shared" si="4"/>
        <v>0</v>
      </c>
      <c r="AD48" s="159">
        <f t="shared" si="4"/>
        <v>0</v>
      </c>
      <c r="AE48" s="159">
        <f t="shared" si="4"/>
        <v>0</v>
      </c>
      <c r="AF48" s="159">
        <f t="shared" si="4"/>
        <v>0</v>
      </c>
      <c r="AG48" s="159">
        <f t="shared" si="4"/>
        <v>0</v>
      </c>
      <c r="AH48" s="159">
        <f t="shared" si="4"/>
        <v>0</v>
      </c>
      <c r="AI48" s="159">
        <f t="shared" si="4"/>
        <v>0</v>
      </c>
      <c r="AJ48" s="159">
        <f t="shared" si="4"/>
        <v>0</v>
      </c>
      <c r="AK48" s="159">
        <f t="shared" si="4"/>
        <v>0</v>
      </c>
      <c r="AL48" s="159">
        <f t="shared" si="4"/>
        <v>0</v>
      </c>
      <c r="AM48" s="159"/>
      <c r="AN48" s="159">
        <f>SUM(C48:AL48)</f>
        <v>0</v>
      </c>
    </row>
  </sheetData>
  <pageMargins left="0.75" right="0.75" top="1" bottom="1" header="0.511811023622047" footer="0.511811023622047"/>
  <pageSetup paperSize="9" orientation="portrait" horizontalDpi="300" verticalDpi="300"/>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37624E"/>
  </sheetPr>
  <dimension ref="A1:AN50"/>
  <sheetViews>
    <sheetView zoomScaleNormal="100" workbookViewId="0">
      <pane xSplit="1" ySplit="5" topLeftCell="B6" activePane="bottomRight" state="frozen"/>
      <selection pane="bottomRight"/>
      <selection pane="bottomLeft" activeCell="A6" sqref="A6"/>
      <selection pane="topRight" activeCell="B1" sqref="B1"/>
    </sheetView>
  </sheetViews>
  <sheetFormatPr defaultColWidth="8.625" defaultRowHeight="15.75"/>
  <cols>
    <col min="1" max="1" width="40" customWidth="1"/>
    <col min="2" max="4" width="16" customWidth="1"/>
    <col min="5" max="38" width="11" customWidth="1"/>
    <col min="40" max="40" width="15" customWidth="1"/>
  </cols>
  <sheetData>
    <row r="1" spans="1:40" ht="17.25" customHeight="1">
      <c r="A1" s="154" t="s">
        <v>228</v>
      </c>
    </row>
    <row r="2" spans="1:40" ht="15" customHeight="1">
      <c r="A2" s="155" t="s">
        <v>229</v>
      </c>
    </row>
    <row r="3" spans="1:40" ht="15" customHeight="1">
      <c r="A3" s="26" t="s">
        <v>230</v>
      </c>
    </row>
    <row r="4" spans="1:40" ht="15" customHeight="1">
      <c r="A4" s="156" t="s">
        <v>204</v>
      </c>
      <c r="B4" s="156"/>
      <c r="C4" s="157">
        <f>'Investment Plan'!$E$6</f>
        <v>45292</v>
      </c>
      <c r="D4" s="157">
        <f t="shared" ref="D4:AL4" si="0">EDATE(C4,1)</f>
        <v>45323</v>
      </c>
      <c r="E4" s="157">
        <f t="shared" si="0"/>
        <v>45352</v>
      </c>
      <c r="F4" s="157">
        <f t="shared" si="0"/>
        <v>45383</v>
      </c>
      <c r="G4" s="157">
        <f t="shared" si="0"/>
        <v>45413</v>
      </c>
      <c r="H4" s="157">
        <f t="shared" si="0"/>
        <v>45444</v>
      </c>
      <c r="I4" s="157">
        <f t="shared" si="0"/>
        <v>45474</v>
      </c>
      <c r="J4" s="157">
        <f t="shared" si="0"/>
        <v>45505</v>
      </c>
      <c r="K4" s="157">
        <f t="shared" si="0"/>
        <v>45536</v>
      </c>
      <c r="L4" s="157">
        <f t="shared" si="0"/>
        <v>45566</v>
      </c>
      <c r="M4" s="157">
        <f t="shared" si="0"/>
        <v>45597</v>
      </c>
      <c r="N4" s="157">
        <f t="shared" si="0"/>
        <v>45627</v>
      </c>
      <c r="O4" s="157">
        <f t="shared" si="0"/>
        <v>45658</v>
      </c>
      <c r="P4" s="157">
        <f t="shared" si="0"/>
        <v>45689</v>
      </c>
      <c r="Q4" s="157">
        <f t="shared" si="0"/>
        <v>45717</v>
      </c>
      <c r="R4" s="157">
        <f t="shared" si="0"/>
        <v>45748</v>
      </c>
      <c r="S4" s="157">
        <f t="shared" si="0"/>
        <v>45778</v>
      </c>
      <c r="T4" s="157">
        <f t="shared" si="0"/>
        <v>45809</v>
      </c>
      <c r="U4" s="157">
        <f t="shared" si="0"/>
        <v>45839</v>
      </c>
      <c r="V4" s="157">
        <f t="shared" si="0"/>
        <v>45870</v>
      </c>
      <c r="W4" s="157">
        <f t="shared" si="0"/>
        <v>45901</v>
      </c>
      <c r="X4" s="157">
        <f t="shared" si="0"/>
        <v>45931</v>
      </c>
      <c r="Y4" s="157">
        <f t="shared" si="0"/>
        <v>45962</v>
      </c>
      <c r="Z4" s="157">
        <f t="shared" si="0"/>
        <v>45992</v>
      </c>
      <c r="AA4" s="157">
        <f t="shared" si="0"/>
        <v>46023</v>
      </c>
      <c r="AB4" s="157">
        <f t="shared" si="0"/>
        <v>46054</v>
      </c>
      <c r="AC4" s="157">
        <f t="shared" si="0"/>
        <v>46082</v>
      </c>
      <c r="AD4" s="157">
        <f t="shared" si="0"/>
        <v>46113</v>
      </c>
      <c r="AE4" s="157">
        <f t="shared" si="0"/>
        <v>46143</v>
      </c>
      <c r="AF4" s="157">
        <f t="shared" si="0"/>
        <v>46174</v>
      </c>
      <c r="AG4" s="157">
        <f t="shared" si="0"/>
        <v>46204</v>
      </c>
      <c r="AH4" s="157">
        <f t="shared" si="0"/>
        <v>46235</v>
      </c>
      <c r="AI4" s="157">
        <f t="shared" si="0"/>
        <v>46266</v>
      </c>
      <c r="AJ4" s="157">
        <f t="shared" si="0"/>
        <v>46296</v>
      </c>
      <c r="AK4" s="157">
        <f t="shared" si="0"/>
        <v>46327</v>
      </c>
      <c r="AL4" s="157">
        <f t="shared" si="0"/>
        <v>46357</v>
      </c>
      <c r="AM4" s="156"/>
      <c r="AN4" s="156"/>
    </row>
    <row r="5" spans="1:40" ht="15" customHeight="1">
      <c r="A5" s="118" t="s">
        <v>205</v>
      </c>
      <c r="B5" s="118"/>
      <c r="C5" s="118">
        <v>1</v>
      </c>
      <c r="D5" s="118">
        <v>2</v>
      </c>
      <c r="E5" s="118">
        <v>3</v>
      </c>
      <c r="F5" s="118">
        <v>4</v>
      </c>
      <c r="G5" s="118">
        <v>5</v>
      </c>
      <c r="H5" s="118">
        <v>6</v>
      </c>
      <c r="I5" s="118">
        <v>7</v>
      </c>
      <c r="J5" s="118">
        <v>8</v>
      </c>
      <c r="K5" s="118">
        <v>9</v>
      </c>
      <c r="L5" s="118">
        <v>10</v>
      </c>
      <c r="M5" s="118">
        <v>11</v>
      </c>
      <c r="N5" s="118">
        <v>12</v>
      </c>
      <c r="O5" s="118">
        <v>13</v>
      </c>
      <c r="P5" s="118">
        <v>14</v>
      </c>
      <c r="Q5" s="118">
        <v>15</v>
      </c>
      <c r="R5" s="118">
        <v>16</v>
      </c>
      <c r="S5" s="118">
        <v>17</v>
      </c>
      <c r="T5" s="118">
        <v>18</v>
      </c>
      <c r="U5" s="118">
        <v>19</v>
      </c>
      <c r="V5" s="118">
        <v>20</v>
      </c>
      <c r="W5" s="118">
        <v>21</v>
      </c>
      <c r="X5" s="118">
        <v>22</v>
      </c>
      <c r="Y5" s="118">
        <v>23</v>
      </c>
      <c r="Z5" s="118">
        <v>24</v>
      </c>
      <c r="AA5" s="118">
        <v>25</v>
      </c>
      <c r="AB5" s="118">
        <v>26</v>
      </c>
      <c r="AC5" s="118">
        <v>27</v>
      </c>
      <c r="AD5" s="118">
        <v>28</v>
      </c>
      <c r="AE5" s="118">
        <v>29</v>
      </c>
      <c r="AF5" s="118">
        <v>30</v>
      </c>
      <c r="AG5" s="118">
        <v>31</v>
      </c>
      <c r="AH5" s="118">
        <v>32</v>
      </c>
      <c r="AI5" s="118">
        <v>33</v>
      </c>
      <c r="AJ5" s="118">
        <v>34</v>
      </c>
      <c r="AK5" s="118">
        <v>35</v>
      </c>
      <c r="AL5" s="118">
        <v>36</v>
      </c>
      <c r="AM5" s="118"/>
      <c r="AN5" s="118"/>
    </row>
    <row r="6" spans="1:40" ht="15" customHeight="1">
      <c r="A6" s="118"/>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row>
    <row r="7" spans="1:40" ht="15" customHeight="1">
      <c r="A7" s="156" t="s">
        <v>231</v>
      </c>
      <c r="B7" s="156" t="s">
        <v>232</v>
      </c>
      <c r="C7" s="156" t="s">
        <v>233</v>
      </c>
      <c r="D7" s="156" t="s">
        <v>234</v>
      </c>
      <c r="E7" s="156" t="s">
        <v>235</v>
      </c>
      <c r="F7" s="156" t="s">
        <v>236</v>
      </c>
      <c r="G7" s="156"/>
      <c r="H7" s="156"/>
      <c r="I7" s="156"/>
      <c r="J7" s="156"/>
      <c r="K7" s="156"/>
      <c r="L7" s="156"/>
      <c r="M7" s="156"/>
      <c r="N7" s="156"/>
      <c r="O7" s="156"/>
      <c r="P7" s="156"/>
      <c r="Q7" s="156"/>
      <c r="R7" s="156"/>
      <c r="S7" s="156"/>
      <c r="T7" s="156"/>
      <c r="U7" s="156"/>
      <c r="V7" s="156"/>
      <c r="W7" s="156"/>
      <c r="X7" s="156"/>
      <c r="Y7" s="156"/>
      <c r="Z7" s="156"/>
      <c r="AA7" s="156"/>
      <c r="AB7" s="156"/>
      <c r="AC7" s="156"/>
      <c r="AD7" s="156"/>
      <c r="AE7" s="156"/>
      <c r="AF7" s="156"/>
      <c r="AG7" s="156"/>
      <c r="AH7" s="156"/>
      <c r="AI7" s="156"/>
      <c r="AJ7" s="156"/>
      <c r="AK7" s="156"/>
      <c r="AL7" s="156"/>
      <c r="AM7" s="156"/>
      <c r="AN7" s="156"/>
    </row>
    <row r="8" spans="1:40" ht="15" customHeight="1">
      <c r="A8" s="118" t="str">
        <f>IF('Funding Strategy'!B31="","Loan 1",'Funding Strategy'!B31)</f>
        <v>Loan 1</v>
      </c>
      <c r="B8" s="162">
        <f>N('Funding Strategy'!C31)</f>
        <v>0</v>
      </c>
      <c r="C8" s="163">
        <f>'Funding Strategy'!E31</f>
        <v>0</v>
      </c>
      <c r="D8" s="164">
        <f>N('Funding Strategy'!F31)</f>
        <v>0</v>
      </c>
      <c r="E8" s="165">
        <f>IF(N('Funding Strategy'!G31)&gt;0,'Funding Strategy'!G31,N('Funding Strategy'!H31)*12)</f>
        <v>0</v>
      </c>
      <c r="F8" s="162">
        <f>IF(AND(B8&gt;0,E8&gt;0),IF(D8=0,B8/E8,PMT(D8/12,E8,-B8)),0)</f>
        <v>0</v>
      </c>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row>
    <row r="9" spans="1:40" ht="15" customHeight="1">
      <c r="A9" s="118" t="str">
        <f>IF('Funding Strategy'!B32="","Loan 2",'Funding Strategy'!B32)</f>
        <v>Loan 2</v>
      </c>
      <c r="B9" s="162">
        <f>N('Funding Strategy'!C32)</f>
        <v>0</v>
      </c>
      <c r="C9" s="163">
        <f>'Funding Strategy'!E32</f>
        <v>0</v>
      </c>
      <c r="D9" s="164">
        <f>N('Funding Strategy'!F32)</f>
        <v>0</v>
      </c>
      <c r="E9" s="165">
        <f>IF(N('Funding Strategy'!G32)&gt;0,'Funding Strategy'!G32,N('Funding Strategy'!H32)*12)</f>
        <v>0</v>
      </c>
      <c r="F9" s="162">
        <f>IF(AND(B9&gt;0,E9&gt;0),IF(D9=0,B9/E9,PMT(D9/12,E9,-B9)),0)</f>
        <v>0</v>
      </c>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row>
    <row r="10" spans="1:40" ht="15" customHeight="1">
      <c r="A10" s="118" t="str">
        <f>IF('Funding Strategy'!B33="","Loan 3",'Funding Strategy'!B33)</f>
        <v>Loan 3</v>
      </c>
      <c r="B10" s="162">
        <f>N('Funding Strategy'!C33)</f>
        <v>0</v>
      </c>
      <c r="C10" s="163">
        <f>'Funding Strategy'!E33</f>
        <v>0</v>
      </c>
      <c r="D10" s="164">
        <f>N('Funding Strategy'!F33)</f>
        <v>0</v>
      </c>
      <c r="E10" s="165">
        <f>IF(N('Funding Strategy'!G33)&gt;0,'Funding Strategy'!G33,N('Funding Strategy'!H33)*12)</f>
        <v>0</v>
      </c>
      <c r="F10" s="162">
        <f>IF(AND(B10&gt;0,E10&gt;0),IF(D10=0,B10/E10,PMT(D10/12,E10,-B10)),0)</f>
        <v>0</v>
      </c>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row>
    <row r="11" spans="1:40" ht="15" customHeight="1">
      <c r="A11" s="118" t="str">
        <f>IF('Funding Strategy'!B34="","Loan 4",'Funding Strategy'!B34)</f>
        <v>Loan 4</v>
      </c>
      <c r="B11" s="162">
        <f>N('Funding Strategy'!C34)</f>
        <v>0</v>
      </c>
      <c r="C11" s="163">
        <f>'Funding Strategy'!E34</f>
        <v>0</v>
      </c>
      <c r="D11" s="164">
        <f>N('Funding Strategy'!F34)</f>
        <v>0</v>
      </c>
      <c r="E11" s="165">
        <f>IF(N('Funding Strategy'!G34)&gt;0,'Funding Strategy'!G34,N('Funding Strategy'!H34)*12)</f>
        <v>0</v>
      </c>
      <c r="F11" s="162">
        <f>IF(AND(B11&gt;0,E11&gt;0),IF(D11=0,B11/E11,PMT(D11/12,E11,-B11)),0)</f>
        <v>0</v>
      </c>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118"/>
      <c r="AG11" s="118"/>
      <c r="AH11" s="118"/>
      <c r="AI11" s="118"/>
      <c r="AJ11" s="118"/>
      <c r="AK11" s="118"/>
      <c r="AL11" s="118"/>
      <c r="AM11" s="118"/>
      <c r="AN11" s="118"/>
    </row>
    <row r="12" spans="1:40" ht="15" customHeight="1">
      <c r="A12" s="118" t="str">
        <f>IF('Funding Strategy'!B35="","Loan 5",'Funding Strategy'!B35)</f>
        <v>Loan 5</v>
      </c>
      <c r="B12" s="162">
        <f>N('Funding Strategy'!C35)</f>
        <v>0</v>
      </c>
      <c r="C12" s="163">
        <f>'Funding Strategy'!E35</f>
        <v>0</v>
      </c>
      <c r="D12" s="164">
        <f>N('Funding Strategy'!F35)</f>
        <v>0</v>
      </c>
      <c r="E12" s="165">
        <f>IF(N('Funding Strategy'!G35)&gt;0,'Funding Strategy'!G35,N('Funding Strategy'!H35)*12)</f>
        <v>0</v>
      </c>
      <c r="F12" s="162">
        <f>IF(AND(B12&gt;0,E12&gt;0),IF(D12=0,B12/E12,PMT(D12/12,E12,-B12)),0)</f>
        <v>0</v>
      </c>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8"/>
      <c r="AM12" s="118"/>
      <c r="AN12" s="118"/>
    </row>
    <row r="13" spans="1:40" ht="15" customHeight="1">
      <c r="A13" s="118"/>
      <c r="B13" s="118"/>
      <c r="C13" s="118"/>
      <c r="D13" s="118"/>
      <c r="E13" s="118"/>
      <c r="F13" s="118"/>
      <c r="G13" s="118"/>
      <c r="H13" s="118"/>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row>
    <row r="14" spans="1:40" ht="15" customHeight="1">
      <c r="A14" s="156" t="s">
        <v>237</v>
      </c>
      <c r="B14" s="156"/>
      <c r="C14" s="156"/>
      <c r="D14" s="156"/>
      <c r="E14" s="156"/>
      <c r="F14" s="156"/>
      <c r="G14" s="156"/>
      <c r="H14" s="156"/>
      <c r="I14" s="156"/>
      <c r="J14" s="156"/>
      <c r="K14" s="156"/>
      <c r="L14" s="156"/>
      <c r="M14" s="156"/>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t="s">
        <v>238</v>
      </c>
    </row>
    <row r="15" spans="1:40" ht="15" customHeight="1">
      <c r="A15" s="118" t="str">
        <f>A8&amp;" - disbursement"</f>
        <v>Loan 1 - disbursement</v>
      </c>
      <c r="B15" s="118"/>
      <c r="C15" s="158">
        <f t="shared" ref="C15:AL15" si="1">IF(AND($B$8&gt;0,((YEAR(C$4)-YEAR($C$8))*12+MONTH(C$4)-MONTH($C$8))=0),$B$8,0)</f>
        <v>0</v>
      </c>
      <c r="D15" s="158">
        <f t="shared" si="1"/>
        <v>0</v>
      </c>
      <c r="E15" s="158">
        <f t="shared" si="1"/>
        <v>0</v>
      </c>
      <c r="F15" s="158">
        <f t="shared" si="1"/>
        <v>0</v>
      </c>
      <c r="G15" s="158">
        <f t="shared" si="1"/>
        <v>0</v>
      </c>
      <c r="H15" s="158">
        <f t="shared" si="1"/>
        <v>0</v>
      </c>
      <c r="I15" s="158">
        <f t="shared" si="1"/>
        <v>0</v>
      </c>
      <c r="J15" s="158">
        <f t="shared" si="1"/>
        <v>0</v>
      </c>
      <c r="K15" s="158">
        <f t="shared" si="1"/>
        <v>0</v>
      </c>
      <c r="L15" s="158">
        <f t="shared" si="1"/>
        <v>0</v>
      </c>
      <c r="M15" s="158">
        <f t="shared" si="1"/>
        <v>0</v>
      </c>
      <c r="N15" s="158">
        <f t="shared" si="1"/>
        <v>0</v>
      </c>
      <c r="O15" s="158">
        <f t="shared" si="1"/>
        <v>0</v>
      </c>
      <c r="P15" s="158">
        <f t="shared" si="1"/>
        <v>0</v>
      </c>
      <c r="Q15" s="158">
        <f t="shared" si="1"/>
        <v>0</v>
      </c>
      <c r="R15" s="158">
        <f t="shared" si="1"/>
        <v>0</v>
      </c>
      <c r="S15" s="158">
        <f t="shared" si="1"/>
        <v>0</v>
      </c>
      <c r="T15" s="158">
        <f t="shared" si="1"/>
        <v>0</v>
      </c>
      <c r="U15" s="158">
        <f t="shared" si="1"/>
        <v>0</v>
      </c>
      <c r="V15" s="158">
        <f t="shared" si="1"/>
        <v>0</v>
      </c>
      <c r="W15" s="158">
        <f t="shared" si="1"/>
        <v>0</v>
      </c>
      <c r="X15" s="158">
        <f t="shared" si="1"/>
        <v>0</v>
      </c>
      <c r="Y15" s="158">
        <f t="shared" si="1"/>
        <v>0</v>
      </c>
      <c r="Z15" s="158">
        <f t="shared" si="1"/>
        <v>0</v>
      </c>
      <c r="AA15" s="158">
        <f t="shared" si="1"/>
        <v>0</v>
      </c>
      <c r="AB15" s="158">
        <f t="shared" si="1"/>
        <v>0</v>
      </c>
      <c r="AC15" s="158">
        <f t="shared" si="1"/>
        <v>0</v>
      </c>
      <c r="AD15" s="158">
        <f t="shared" si="1"/>
        <v>0</v>
      </c>
      <c r="AE15" s="158">
        <f t="shared" si="1"/>
        <v>0</v>
      </c>
      <c r="AF15" s="158">
        <f t="shared" si="1"/>
        <v>0</v>
      </c>
      <c r="AG15" s="158">
        <f t="shared" si="1"/>
        <v>0</v>
      </c>
      <c r="AH15" s="158">
        <f t="shared" si="1"/>
        <v>0</v>
      </c>
      <c r="AI15" s="158">
        <f t="shared" si="1"/>
        <v>0</v>
      </c>
      <c r="AJ15" s="158">
        <f t="shared" si="1"/>
        <v>0</v>
      </c>
      <c r="AK15" s="158">
        <f t="shared" si="1"/>
        <v>0</v>
      </c>
      <c r="AL15" s="158">
        <f t="shared" si="1"/>
        <v>0</v>
      </c>
      <c r="AM15" s="158"/>
      <c r="AN15" s="158">
        <f>SUM(C15:AL15)</f>
        <v>0</v>
      </c>
    </row>
    <row r="16" spans="1:40" ht="15" customHeight="1">
      <c r="A16" s="118" t="str">
        <f>A8&amp;" - interest"</f>
        <v>Loan 1 - interest</v>
      </c>
      <c r="B16" s="118"/>
      <c r="C16" s="158">
        <f t="shared" ref="C16:AL16" si="2">IF(AND($B$8&gt;0,$E$8&gt;0,((YEAR(C$4)-YEAR($C$8))*12+MONTH(C$4)-MONTH($C$8))&gt;=1,((YEAR(C$4)-YEAR($C$8))*12+MONTH(C$4)-MONTH($C$8))&lt;=$E$8),IF($D$8=0,0,IPMT($D$8/12,((YEAR(C$4)-YEAR($C$8))*12+MONTH(C$4)-MONTH($C$8)),$E$8,-$B$8)),0)</f>
        <v>0</v>
      </c>
      <c r="D16" s="158">
        <f t="shared" si="2"/>
        <v>0</v>
      </c>
      <c r="E16" s="158">
        <f t="shared" si="2"/>
        <v>0</v>
      </c>
      <c r="F16" s="158">
        <f t="shared" si="2"/>
        <v>0</v>
      </c>
      <c r="G16" s="158">
        <f t="shared" si="2"/>
        <v>0</v>
      </c>
      <c r="H16" s="158">
        <f t="shared" si="2"/>
        <v>0</v>
      </c>
      <c r="I16" s="158">
        <f t="shared" si="2"/>
        <v>0</v>
      </c>
      <c r="J16" s="158">
        <f t="shared" si="2"/>
        <v>0</v>
      </c>
      <c r="K16" s="158">
        <f t="shared" si="2"/>
        <v>0</v>
      </c>
      <c r="L16" s="158">
        <f t="shared" si="2"/>
        <v>0</v>
      </c>
      <c r="M16" s="158">
        <f t="shared" si="2"/>
        <v>0</v>
      </c>
      <c r="N16" s="158">
        <f t="shared" si="2"/>
        <v>0</v>
      </c>
      <c r="O16" s="158">
        <f t="shared" si="2"/>
        <v>0</v>
      </c>
      <c r="P16" s="158">
        <f t="shared" si="2"/>
        <v>0</v>
      </c>
      <c r="Q16" s="158">
        <f t="shared" si="2"/>
        <v>0</v>
      </c>
      <c r="R16" s="158">
        <f t="shared" si="2"/>
        <v>0</v>
      </c>
      <c r="S16" s="158">
        <f t="shared" si="2"/>
        <v>0</v>
      </c>
      <c r="T16" s="158">
        <f t="shared" si="2"/>
        <v>0</v>
      </c>
      <c r="U16" s="158">
        <f t="shared" si="2"/>
        <v>0</v>
      </c>
      <c r="V16" s="158">
        <f t="shared" si="2"/>
        <v>0</v>
      </c>
      <c r="W16" s="158">
        <f t="shared" si="2"/>
        <v>0</v>
      </c>
      <c r="X16" s="158">
        <f t="shared" si="2"/>
        <v>0</v>
      </c>
      <c r="Y16" s="158">
        <f t="shared" si="2"/>
        <v>0</v>
      </c>
      <c r="Z16" s="158">
        <f t="shared" si="2"/>
        <v>0</v>
      </c>
      <c r="AA16" s="158">
        <f t="shared" si="2"/>
        <v>0</v>
      </c>
      <c r="AB16" s="158">
        <f t="shared" si="2"/>
        <v>0</v>
      </c>
      <c r="AC16" s="158">
        <f t="shared" si="2"/>
        <v>0</v>
      </c>
      <c r="AD16" s="158">
        <f t="shared" si="2"/>
        <v>0</v>
      </c>
      <c r="AE16" s="158">
        <f t="shared" si="2"/>
        <v>0</v>
      </c>
      <c r="AF16" s="158">
        <f t="shared" si="2"/>
        <v>0</v>
      </c>
      <c r="AG16" s="158">
        <f t="shared" si="2"/>
        <v>0</v>
      </c>
      <c r="AH16" s="158">
        <f t="shared" si="2"/>
        <v>0</v>
      </c>
      <c r="AI16" s="158">
        <f t="shared" si="2"/>
        <v>0</v>
      </c>
      <c r="AJ16" s="158">
        <f t="shared" si="2"/>
        <v>0</v>
      </c>
      <c r="AK16" s="158">
        <f t="shared" si="2"/>
        <v>0</v>
      </c>
      <c r="AL16" s="158">
        <f t="shared" si="2"/>
        <v>0</v>
      </c>
      <c r="AM16" s="158"/>
      <c r="AN16" s="158">
        <f>SUM(C16:AL16)</f>
        <v>0</v>
      </c>
    </row>
    <row r="17" spans="1:40" ht="15" customHeight="1">
      <c r="A17" s="118" t="str">
        <f>A8&amp;" - principal repaid"</f>
        <v>Loan 1 - principal repaid</v>
      </c>
      <c r="B17" s="118"/>
      <c r="C17" s="158">
        <f t="shared" ref="C17:AL17" si="3">IF(AND($B$8&gt;0,$E$8&gt;0,((YEAR(C$4)-YEAR($C$8))*12+MONTH(C$4)-MONTH($C$8))&gt;=1,((YEAR(C$4)-YEAR($C$8))*12+MONTH(C$4)-MONTH($C$8))&lt;=$E$8),IF($D$8=0,$B$8/$E$8,PPMT($D$8/12,((YEAR(C$4)-YEAR($C$8))*12+MONTH(C$4)-MONTH($C$8)),$E$8,-$B$8)),0)</f>
        <v>0</v>
      </c>
      <c r="D17" s="158">
        <f t="shared" si="3"/>
        <v>0</v>
      </c>
      <c r="E17" s="158">
        <f t="shared" si="3"/>
        <v>0</v>
      </c>
      <c r="F17" s="158">
        <f t="shared" si="3"/>
        <v>0</v>
      </c>
      <c r="G17" s="158">
        <f t="shared" si="3"/>
        <v>0</v>
      </c>
      <c r="H17" s="158">
        <f t="shared" si="3"/>
        <v>0</v>
      </c>
      <c r="I17" s="158">
        <f t="shared" si="3"/>
        <v>0</v>
      </c>
      <c r="J17" s="158">
        <f t="shared" si="3"/>
        <v>0</v>
      </c>
      <c r="K17" s="158">
        <f t="shared" si="3"/>
        <v>0</v>
      </c>
      <c r="L17" s="158">
        <f t="shared" si="3"/>
        <v>0</v>
      </c>
      <c r="M17" s="158">
        <f t="shared" si="3"/>
        <v>0</v>
      </c>
      <c r="N17" s="158">
        <f t="shared" si="3"/>
        <v>0</v>
      </c>
      <c r="O17" s="158">
        <f t="shared" si="3"/>
        <v>0</v>
      </c>
      <c r="P17" s="158">
        <f t="shared" si="3"/>
        <v>0</v>
      </c>
      <c r="Q17" s="158">
        <f t="shared" si="3"/>
        <v>0</v>
      </c>
      <c r="R17" s="158">
        <f t="shared" si="3"/>
        <v>0</v>
      </c>
      <c r="S17" s="158">
        <f t="shared" si="3"/>
        <v>0</v>
      </c>
      <c r="T17" s="158">
        <f t="shared" si="3"/>
        <v>0</v>
      </c>
      <c r="U17" s="158">
        <f t="shared" si="3"/>
        <v>0</v>
      </c>
      <c r="V17" s="158">
        <f t="shared" si="3"/>
        <v>0</v>
      </c>
      <c r="W17" s="158">
        <f t="shared" si="3"/>
        <v>0</v>
      </c>
      <c r="X17" s="158">
        <f t="shared" si="3"/>
        <v>0</v>
      </c>
      <c r="Y17" s="158">
        <f t="shared" si="3"/>
        <v>0</v>
      </c>
      <c r="Z17" s="158">
        <f t="shared" si="3"/>
        <v>0</v>
      </c>
      <c r="AA17" s="158">
        <f t="shared" si="3"/>
        <v>0</v>
      </c>
      <c r="AB17" s="158">
        <f t="shared" si="3"/>
        <v>0</v>
      </c>
      <c r="AC17" s="158">
        <f t="shared" si="3"/>
        <v>0</v>
      </c>
      <c r="AD17" s="158">
        <f t="shared" si="3"/>
        <v>0</v>
      </c>
      <c r="AE17" s="158">
        <f t="shared" si="3"/>
        <v>0</v>
      </c>
      <c r="AF17" s="158">
        <f t="shared" si="3"/>
        <v>0</v>
      </c>
      <c r="AG17" s="158">
        <f t="shared" si="3"/>
        <v>0</v>
      </c>
      <c r="AH17" s="158">
        <f t="shared" si="3"/>
        <v>0</v>
      </c>
      <c r="AI17" s="158">
        <f t="shared" si="3"/>
        <v>0</v>
      </c>
      <c r="AJ17" s="158">
        <f t="shared" si="3"/>
        <v>0</v>
      </c>
      <c r="AK17" s="158">
        <f t="shared" si="3"/>
        <v>0</v>
      </c>
      <c r="AL17" s="158">
        <f t="shared" si="3"/>
        <v>0</v>
      </c>
      <c r="AM17" s="158"/>
      <c r="AN17" s="158">
        <f>SUM(C17:AL17)</f>
        <v>0</v>
      </c>
    </row>
    <row r="18" spans="1:40" ht="15" customHeight="1">
      <c r="A18" s="118" t="str">
        <f>A8&amp;" - outstanding balance"</f>
        <v>Loan 1 - outstanding balance</v>
      </c>
      <c r="B18" s="118"/>
      <c r="C18" s="158">
        <f>IF(AND($B$8&gt;0,((YEAR(C$4)-YEAR($C$8))*12+MONTH(C$4)-MONTH($C$8))&gt;=0),$B$8-SUM($C17:C17),0)</f>
        <v>0</v>
      </c>
      <c r="D18" s="158">
        <f>IF(AND($B$8&gt;0,((YEAR(D$4)-YEAR($C$8))*12+MONTH(D$4)-MONTH($C$8))&gt;=0),$B$8-SUM($C17:D17),0)</f>
        <v>0</v>
      </c>
      <c r="E18" s="158">
        <f>IF(AND($B$8&gt;0,((YEAR(E$4)-YEAR($C$8))*12+MONTH(E$4)-MONTH($C$8))&gt;=0),$B$8-SUM($C17:E17),0)</f>
        <v>0</v>
      </c>
      <c r="F18" s="158">
        <f>IF(AND($B$8&gt;0,((YEAR(F$4)-YEAR($C$8))*12+MONTH(F$4)-MONTH($C$8))&gt;=0),$B$8-SUM($C17:F17),0)</f>
        <v>0</v>
      </c>
      <c r="G18" s="158">
        <f>IF(AND($B$8&gt;0,((YEAR(G$4)-YEAR($C$8))*12+MONTH(G$4)-MONTH($C$8))&gt;=0),$B$8-SUM($C17:G17),0)</f>
        <v>0</v>
      </c>
      <c r="H18" s="158">
        <f>IF(AND($B$8&gt;0,((YEAR(H$4)-YEAR($C$8))*12+MONTH(H$4)-MONTH($C$8))&gt;=0),$B$8-SUM($C17:H17),0)</f>
        <v>0</v>
      </c>
      <c r="I18" s="158">
        <f>IF(AND($B$8&gt;0,((YEAR(I$4)-YEAR($C$8))*12+MONTH(I$4)-MONTH($C$8))&gt;=0),$B$8-SUM($C17:I17),0)</f>
        <v>0</v>
      </c>
      <c r="J18" s="158">
        <f>IF(AND($B$8&gt;0,((YEAR(J$4)-YEAR($C$8))*12+MONTH(J$4)-MONTH($C$8))&gt;=0),$B$8-SUM($C17:J17),0)</f>
        <v>0</v>
      </c>
      <c r="K18" s="158">
        <f>IF(AND($B$8&gt;0,((YEAR(K$4)-YEAR($C$8))*12+MONTH(K$4)-MONTH($C$8))&gt;=0),$B$8-SUM($C17:K17),0)</f>
        <v>0</v>
      </c>
      <c r="L18" s="158">
        <f>IF(AND($B$8&gt;0,((YEAR(L$4)-YEAR($C$8))*12+MONTH(L$4)-MONTH($C$8))&gt;=0),$B$8-SUM($C17:L17),0)</f>
        <v>0</v>
      </c>
      <c r="M18" s="158">
        <f>IF(AND($B$8&gt;0,((YEAR(M$4)-YEAR($C$8))*12+MONTH(M$4)-MONTH($C$8))&gt;=0),$B$8-SUM($C17:M17),0)</f>
        <v>0</v>
      </c>
      <c r="N18" s="158">
        <f>IF(AND($B$8&gt;0,((YEAR(N$4)-YEAR($C$8))*12+MONTH(N$4)-MONTH($C$8))&gt;=0),$B$8-SUM($C17:N17),0)</f>
        <v>0</v>
      </c>
      <c r="O18" s="158">
        <f>IF(AND($B$8&gt;0,((YEAR(O$4)-YEAR($C$8))*12+MONTH(O$4)-MONTH($C$8))&gt;=0),$B$8-SUM($C17:O17),0)</f>
        <v>0</v>
      </c>
      <c r="P18" s="158">
        <f>IF(AND($B$8&gt;0,((YEAR(P$4)-YEAR($C$8))*12+MONTH(P$4)-MONTH($C$8))&gt;=0),$B$8-SUM($C17:P17),0)</f>
        <v>0</v>
      </c>
      <c r="Q18" s="158">
        <f>IF(AND($B$8&gt;0,((YEAR(Q$4)-YEAR($C$8))*12+MONTH(Q$4)-MONTH($C$8))&gt;=0),$B$8-SUM($C17:Q17),0)</f>
        <v>0</v>
      </c>
      <c r="R18" s="158">
        <f>IF(AND($B$8&gt;0,((YEAR(R$4)-YEAR($C$8))*12+MONTH(R$4)-MONTH($C$8))&gt;=0),$B$8-SUM($C17:R17),0)</f>
        <v>0</v>
      </c>
      <c r="S18" s="158">
        <f>IF(AND($B$8&gt;0,((YEAR(S$4)-YEAR($C$8))*12+MONTH(S$4)-MONTH($C$8))&gt;=0),$B$8-SUM($C17:S17),0)</f>
        <v>0</v>
      </c>
      <c r="T18" s="158">
        <f>IF(AND($B$8&gt;0,((YEAR(T$4)-YEAR($C$8))*12+MONTH(T$4)-MONTH($C$8))&gt;=0),$B$8-SUM($C17:T17),0)</f>
        <v>0</v>
      </c>
      <c r="U18" s="158">
        <f>IF(AND($B$8&gt;0,((YEAR(U$4)-YEAR($C$8))*12+MONTH(U$4)-MONTH($C$8))&gt;=0),$B$8-SUM($C17:U17),0)</f>
        <v>0</v>
      </c>
      <c r="V18" s="158">
        <f>IF(AND($B$8&gt;0,((YEAR(V$4)-YEAR($C$8))*12+MONTH(V$4)-MONTH($C$8))&gt;=0),$B$8-SUM($C17:V17),0)</f>
        <v>0</v>
      </c>
      <c r="W18" s="158">
        <f>IF(AND($B$8&gt;0,((YEAR(W$4)-YEAR($C$8))*12+MONTH(W$4)-MONTH($C$8))&gt;=0),$B$8-SUM($C17:W17),0)</f>
        <v>0</v>
      </c>
      <c r="X18" s="158">
        <f>IF(AND($B$8&gt;0,((YEAR(X$4)-YEAR($C$8))*12+MONTH(X$4)-MONTH($C$8))&gt;=0),$B$8-SUM($C17:X17),0)</f>
        <v>0</v>
      </c>
      <c r="Y18" s="158">
        <f>IF(AND($B$8&gt;0,((YEAR(Y$4)-YEAR($C$8))*12+MONTH(Y$4)-MONTH($C$8))&gt;=0),$B$8-SUM($C17:Y17),0)</f>
        <v>0</v>
      </c>
      <c r="Z18" s="158">
        <f>IF(AND($B$8&gt;0,((YEAR(Z$4)-YEAR($C$8))*12+MONTH(Z$4)-MONTH($C$8))&gt;=0),$B$8-SUM($C17:Z17),0)</f>
        <v>0</v>
      </c>
      <c r="AA18" s="158">
        <f>IF(AND($B$8&gt;0,((YEAR(AA$4)-YEAR($C$8))*12+MONTH(AA$4)-MONTH($C$8))&gt;=0),$B$8-SUM($C17:AA17),0)</f>
        <v>0</v>
      </c>
      <c r="AB18" s="158">
        <f>IF(AND($B$8&gt;0,((YEAR(AB$4)-YEAR($C$8))*12+MONTH(AB$4)-MONTH($C$8))&gt;=0),$B$8-SUM($C17:AB17),0)</f>
        <v>0</v>
      </c>
      <c r="AC18" s="158">
        <f>IF(AND($B$8&gt;0,((YEAR(AC$4)-YEAR($C$8))*12+MONTH(AC$4)-MONTH($C$8))&gt;=0),$B$8-SUM($C17:AC17),0)</f>
        <v>0</v>
      </c>
      <c r="AD18" s="158">
        <f>IF(AND($B$8&gt;0,((YEAR(AD$4)-YEAR($C$8))*12+MONTH(AD$4)-MONTH($C$8))&gt;=0),$B$8-SUM($C17:AD17),0)</f>
        <v>0</v>
      </c>
      <c r="AE18" s="158">
        <f>IF(AND($B$8&gt;0,((YEAR(AE$4)-YEAR($C$8))*12+MONTH(AE$4)-MONTH($C$8))&gt;=0),$B$8-SUM($C17:AE17),0)</f>
        <v>0</v>
      </c>
      <c r="AF18" s="158">
        <f>IF(AND($B$8&gt;0,((YEAR(AF$4)-YEAR($C$8))*12+MONTH(AF$4)-MONTH($C$8))&gt;=0),$B$8-SUM($C17:AF17),0)</f>
        <v>0</v>
      </c>
      <c r="AG18" s="158">
        <f>IF(AND($B$8&gt;0,((YEAR(AG$4)-YEAR($C$8))*12+MONTH(AG$4)-MONTH($C$8))&gt;=0),$B$8-SUM($C17:AG17),0)</f>
        <v>0</v>
      </c>
      <c r="AH18" s="158">
        <f>IF(AND($B$8&gt;0,((YEAR(AH$4)-YEAR($C$8))*12+MONTH(AH$4)-MONTH($C$8))&gt;=0),$B$8-SUM($C17:AH17),0)</f>
        <v>0</v>
      </c>
      <c r="AI18" s="158">
        <f>IF(AND($B$8&gt;0,((YEAR(AI$4)-YEAR($C$8))*12+MONTH(AI$4)-MONTH($C$8))&gt;=0),$B$8-SUM($C17:AI17),0)</f>
        <v>0</v>
      </c>
      <c r="AJ18" s="158">
        <f>IF(AND($B$8&gt;0,((YEAR(AJ$4)-YEAR($C$8))*12+MONTH(AJ$4)-MONTH($C$8))&gt;=0),$B$8-SUM($C17:AJ17),0)</f>
        <v>0</v>
      </c>
      <c r="AK18" s="158">
        <f>IF(AND($B$8&gt;0,((YEAR(AK$4)-YEAR($C$8))*12+MONTH(AK$4)-MONTH($C$8))&gt;=0),$B$8-SUM($C17:AK17),0)</f>
        <v>0</v>
      </c>
      <c r="AL18" s="158">
        <f>IF(AND($B$8&gt;0,((YEAR(AL$4)-YEAR($C$8))*12+MONTH(AL$4)-MONTH($C$8))&gt;=0),$B$8-SUM($C17:AL17),0)</f>
        <v>0</v>
      </c>
      <c r="AM18" s="158"/>
      <c r="AN18" s="158"/>
    </row>
    <row r="19" spans="1:40" ht="15" customHeight="1">
      <c r="A19" s="118"/>
      <c r="B19" s="118"/>
      <c r="C19" s="158"/>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c r="AC19" s="158"/>
      <c r="AD19" s="158"/>
      <c r="AE19" s="158"/>
      <c r="AF19" s="158"/>
      <c r="AG19" s="158"/>
      <c r="AH19" s="158"/>
      <c r="AI19" s="158"/>
      <c r="AJ19" s="158"/>
      <c r="AK19" s="158"/>
      <c r="AL19" s="158"/>
      <c r="AM19" s="158"/>
      <c r="AN19" s="158">
        <f>SUM(C19:AL19)</f>
        <v>0</v>
      </c>
    </row>
    <row r="20" spans="1:40" ht="15" customHeight="1">
      <c r="A20" s="118" t="str">
        <f>A9&amp;" - disbursement"</f>
        <v>Loan 2 - disbursement</v>
      </c>
      <c r="B20" s="118"/>
      <c r="C20" s="158">
        <f t="shared" ref="C20:AL20" si="4">IF(AND($B$9&gt;0,((YEAR(C$4)-YEAR($C$9))*12+MONTH(C$4)-MONTH($C$9))=0),$B$9,0)</f>
        <v>0</v>
      </c>
      <c r="D20" s="158">
        <f t="shared" si="4"/>
        <v>0</v>
      </c>
      <c r="E20" s="158">
        <f t="shared" si="4"/>
        <v>0</v>
      </c>
      <c r="F20" s="158">
        <f t="shared" si="4"/>
        <v>0</v>
      </c>
      <c r="G20" s="158">
        <f t="shared" si="4"/>
        <v>0</v>
      </c>
      <c r="H20" s="158">
        <f t="shared" si="4"/>
        <v>0</v>
      </c>
      <c r="I20" s="158">
        <f t="shared" si="4"/>
        <v>0</v>
      </c>
      <c r="J20" s="158">
        <f t="shared" si="4"/>
        <v>0</v>
      </c>
      <c r="K20" s="158">
        <f t="shared" si="4"/>
        <v>0</v>
      </c>
      <c r="L20" s="158">
        <f t="shared" si="4"/>
        <v>0</v>
      </c>
      <c r="M20" s="158">
        <f t="shared" si="4"/>
        <v>0</v>
      </c>
      <c r="N20" s="158">
        <f t="shared" si="4"/>
        <v>0</v>
      </c>
      <c r="O20" s="158">
        <f t="shared" si="4"/>
        <v>0</v>
      </c>
      <c r="P20" s="158">
        <f t="shared" si="4"/>
        <v>0</v>
      </c>
      <c r="Q20" s="158">
        <f t="shared" si="4"/>
        <v>0</v>
      </c>
      <c r="R20" s="158">
        <f t="shared" si="4"/>
        <v>0</v>
      </c>
      <c r="S20" s="158">
        <f t="shared" si="4"/>
        <v>0</v>
      </c>
      <c r="T20" s="158">
        <f t="shared" si="4"/>
        <v>0</v>
      </c>
      <c r="U20" s="158">
        <f t="shared" si="4"/>
        <v>0</v>
      </c>
      <c r="V20" s="158">
        <f t="shared" si="4"/>
        <v>0</v>
      </c>
      <c r="W20" s="158">
        <f t="shared" si="4"/>
        <v>0</v>
      </c>
      <c r="X20" s="158">
        <f t="shared" si="4"/>
        <v>0</v>
      </c>
      <c r="Y20" s="158">
        <f t="shared" si="4"/>
        <v>0</v>
      </c>
      <c r="Z20" s="158">
        <f t="shared" si="4"/>
        <v>0</v>
      </c>
      <c r="AA20" s="158">
        <f t="shared" si="4"/>
        <v>0</v>
      </c>
      <c r="AB20" s="158">
        <f t="shared" si="4"/>
        <v>0</v>
      </c>
      <c r="AC20" s="158">
        <f t="shared" si="4"/>
        <v>0</v>
      </c>
      <c r="AD20" s="158">
        <f t="shared" si="4"/>
        <v>0</v>
      </c>
      <c r="AE20" s="158">
        <f t="shared" si="4"/>
        <v>0</v>
      </c>
      <c r="AF20" s="158">
        <f t="shared" si="4"/>
        <v>0</v>
      </c>
      <c r="AG20" s="158">
        <f t="shared" si="4"/>
        <v>0</v>
      </c>
      <c r="AH20" s="158">
        <f t="shared" si="4"/>
        <v>0</v>
      </c>
      <c r="AI20" s="158">
        <f t="shared" si="4"/>
        <v>0</v>
      </c>
      <c r="AJ20" s="158">
        <f t="shared" si="4"/>
        <v>0</v>
      </c>
      <c r="AK20" s="158">
        <f t="shared" si="4"/>
        <v>0</v>
      </c>
      <c r="AL20" s="158">
        <f t="shared" si="4"/>
        <v>0</v>
      </c>
      <c r="AM20" s="158"/>
      <c r="AN20" s="158">
        <f>SUM(C20:AL20)</f>
        <v>0</v>
      </c>
    </row>
    <row r="21" spans="1:40" ht="15" customHeight="1">
      <c r="A21" s="118" t="str">
        <f>A9&amp;" - interest"</f>
        <v>Loan 2 - interest</v>
      </c>
      <c r="B21" s="118"/>
      <c r="C21" s="158">
        <f t="shared" ref="C21:AL21" si="5">IF(AND($B$9&gt;0,$E$9&gt;0,((YEAR(C$4)-YEAR($C$9))*12+MONTH(C$4)-MONTH($C$9))&gt;=1,((YEAR(C$4)-YEAR($C$9))*12+MONTH(C$4)-MONTH($C$9))&lt;=$E$9),IF($D$9=0,0,IPMT($D$9/12,((YEAR(C$4)-YEAR($C$9))*12+MONTH(C$4)-MONTH($C$9)),$E$9,-$B$9)),0)</f>
        <v>0</v>
      </c>
      <c r="D21" s="158">
        <f t="shared" si="5"/>
        <v>0</v>
      </c>
      <c r="E21" s="158">
        <f t="shared" si="5"/>
        <v>0</v>
      </c>
      <c r="F21" s="158">
        <f t="shared" si="5"/>
        <v>0</v>
      </c>
      <c r="G21" s="158">
        <f t="shared" si="5"/>
        <v>0</v>
      </c>
      <c r="H21" s="158">
        <f t="shared" si="5"/>
        <v>0</v>
      </c>
      <c r="I21" s="158">
        <f t="shared" si="5"/>
        <v>0</v>
      </c>
      <c r="J21" s="158">
        <f t="shared" si="5"/>
        <v>0</v>
      </c>
      <c r="K21" s="158">
        <f t="shared" si="5"/>
        <v>0</v>
      </c>
      <c r="L21" s="158">
        <f t="shared" si="5"/>
        <v>0</v>
      </c>
      <c r="M21" s="158">
        <f t="shared" si="5"/>
        <v>0</v>
      </c>
      <c r="N21" s="158">
        <f t="shared" si="5"/>
        <v>0</v>
      </c>
      <c r="O21" s="158">
        <f t="shared" si="5"/>
        <v>0</v>
      </c>
      <c r="P21" s="158">
        <f t="shared" si="5"/>
        <v>0</v>
      </c>
      <c r="Q21" s="158">
        <f t="shared" si="5"/>
        <v>0</v>
      </c>
      <c r="R21" s="158">
        <f t="shared" si="5"/>
        <v>0</v>
      </c>
      <c r="S21" s="158">
        <f t="shared" si="5"/>
        <v>0</v>
      </c>
      <c r="T21" s="158">
        <f t="shared" si="5"/>
        <v>0</v>
      </c>
      <c r="U21" s="158">
        <f t="shared" si="5"/>
        <v>0</v>
      </c>
      <c r="V21" s="158">
        <f t="shared" si="5"/>
        <v>0</v>
      </c>
      <c r="W21" s="158">
        <f t="shared" si="5"/>
        <v>0</v>
      </c>
      <c r="X21" s="158">
        <f t="shared" si="5"/>
        <v>0</v>
      </c>
      <c r="Y21" s="158">
        <f t="shared" si="5"/>
        <v>0</v>
      </c>
      <c r="Z21" s="158">
        <f t="shared" si="5"/>
        <v>0</v>
      </c>
      <c r="AA21" s="158">
        <f t="shared" si="5"/>
        <v>0</v>
      </c>
      <c r="AB21" s="158">
        <f t="shared" si="5"/>
        <v>0</v>
      </c>
      <c r="AC21" s="158">
        <f t="shared" si="5"/>
        <v>0</v>
      </c>
      <c r="AD21" s="158">
        <f t="shared" si="5"/>
        <v>0</v>
      </c>
      <c r="AE21" s="158">
        <f t="shared" si="5"/>
        <v>0</v>
      </c>
      <c r="AF21" s="158">
        <f t="shared" si="5"/>
        <v>0</v>
      </c>
      <c r="AG21" s="158">
        <f t="shared" si="5"/>
        <v>0</v>
      </c>
      <c r="AH21" s="158">
        <f t="shared" si="5"/>
        <v>0</v>
      </c>
      <c r="AI21" s="158">
        <f t="shared" si="5"/>
        <v>0</v>
      </c>
      <c r="AJ21" s="158">
        <f t="shared" si="5"/>
        <v>0</v>
      </c>
      <c r="AK21" s="158">
        <f t="shared" si="5"/>
        <v>0</v>
      </c>
      <c r="AL21" s="158">
        <f t="shared" si="5"/>
        <v>0</v>
      </c>
      <c r="AM21" s="158"/>
      <c r="AN21" s="158">
        <f>SUM(C21:AL21)</f>
        <v>0</v>
      </c>
    </row>
    <row r="22" spans="1:40" ht="15" customHeight="1">
      <c r="A22" s="118" t="str">
        <f>A9&amp;" - principal repaid"</f>
        <v>Loan 2 - principal repaid</v>
      </c>
      <c r="B22" s="118"/>
      <c r="C22" s="158">
        <f t="shared" ref="C22:AL22" si="6">IF(AND($B$9&gt;0,$E$9&gt;0,((YEAR(C$4)-YEAR($C$9))*12+MONTH(C$4)-MONTH($C$9))&gt;=1,((YEAR(C$4)-YEAR($C$9))*12+MONTH(C$4)-MONTH($C$9))&lt;=$E$9),IF($D$9=0,$B$9/$E$9,PPMT($D$9/12,((YEAR(C$4)-YEAR($C$9))*12+MONTH(C$4)-MONTH($C$9)),$E$9,-$B$9)),0)</f>
        <v>0</v>
      </c>
      <c r="D22" s="158">
        <f t="shared" si="6"/>
        <v>0</v>
      </c>
      <c r="E22" s="158">
        <f t="shared" si="6"/>
        <v>0</v>
      </c>
      <c r="F22" s="158">
        <f t="shared" si="6"/>
        <v>0</v>
      </c>
      <c r="G22" s="158">
        <f t="shared" si="6"/>
        <v>0</v>
      </c>
      <c r="H22" s="158">
        <f t="shared" si="6"/>
        <v>0</v>
      </c>
      <c r="I22" s="158">
        <f t="shared" si="6"/>
        <v>0</v>
      </c>
      <c r="J22" s="158">
        <f t="shared" si="6"/>
        <v>0</v>
      </c>
      <c r="K22" s="158">
        <f t="shared" si="6"/>
        <v>0</v>
      </c>
      <c r="L22" s="158">
        <f t="shared" si="6"/>
        <v>0</v>
      </c>
      <c r="M22" s="158">
        <f t="shared" si="6"/>
        <v>0</v>
      </c>
      <c r="N22" s="158">
        <f t="shared" si="6"/>
        <v>0</v>
      </c>
      <c r="O22" s="158">
        <f t="shared" si="6"/>
        <v>0</v>
      </c>
      <c r="P22" s="158">
        <f t="shared" si="6"/>
        <v>0</v>
      </c>
      <c r="Q22" s="158">
        <f t="shared" si="6"/>
        <v>0</v>
      </c>
      <c r="R22" s="158">
        <f t="shared" si="6"/>
        <v>0</v>
      </c>
      <c r="S22" s="158">
        <f t="shared" si="6"/>
        <v>0</v>
      </c>
      <c r="T22" s="158">
        <f t="shared" si="6"/>
        <v>0</v>
      </c>
      <c r="U22" s="158">
        <f t="shared" si="6"/>
        <v>0</v>
      </c>
      <c r="V22" s="158">
        <f t="shared" si="6"/>
        <v>0</v>
      </c>
      <c r="W22" s="158">
        <f t="shared" si="6"/>
        <v>0</v>
      </c>
      <c r="X22" s="158">
        <f t="shared" si="6"/>
        <v>0</v>
      </c>
      <c r="Y22" s="158">
        <f t="shared" si="6"/>
        <v>0</v>
      </c>
      <c r="Z22" s="158">
        <f t="shared" si="6"/>
        <v>0</v>
      </c>
      <c r="AA22" s="158">
        <f t="shared" si="6"/>
        <v>0</v>
      </c>
      <c r="AB22" s="158">
        <f t="shared" si="6"/>
        <v>0</v>
      </c>
      <c r="AC22" s="158">
        <f t="shared" si="6"/>
        <v>0</v>
      </c>
      <c r="AD22" s="158">
        <f t="shared" si="6"/>
        <v>0</v>
      </c>
      <c r="AE22" s="158">
        <f t="shared" si="6"/>
        <v>0</v>
      </c>
      <c r="AF22" s="158">
        <f t="shared" si="6"/>
        <v>0</v>
      </c>
      <c r="AG22" s="158">
        <f t="shared" si="6"/>
        <v>0</v>
      </c>
      <c r="AH22" s="158">
        <f t="shared" si="6"/>
        <v>0</v>
      </c>
      <c r="AI22" s="158">
        <f t="shared" si="6"/>
        <v>0</v>
      </c>
      <c r="AJ22" s="158">
        <f t="shared" si="6"/>
        <v>0</v>
      </c>
      <c r="AK22" s="158">
        <f t="shared" si="6"/>
        <v>0</v>
      </c>
      <c r="AL22" s="158">
        <f t="shared" si="6"/>
        <v>0</v>
      </c>
      <c r="AM22" s="158"/>
      <c r="AN22" s="158">
        <f>SUM(C22:AL22)</f>
        <v>0</v>
      </c>
    </row>
    <row r="23" spans="1:40" ht="15" customHeight="1">
      <c r="A23" s="118" t="str">
        <f>A9&amp;" - outstanding balance"</f>
        <v>Loan 2 - outstanding balance</v>
      </c>
      <c r="B23" s="118"/>
      <c r="C23" s="158">
        <f>IF(AND($B$9&gt;0,((YEAR(C$4)-YEAR($C$9))*12+MONTH(C$4)-MONTH($C$9))&gt;=0),$B$9-SUM($C22:C22),0)</f>
        <v>0</v>
      </c>
      <c r="D23" s="158">
        <f>IF(AND($B$9&gt;0,((YEAR(D$4)-YEAR($C$9))*12+MONTH(D$4)-MONTH($C$9))&gt;=0),$B$9-SUM($C22:D22),0)</f>
        <v>0</v>
      </c>
      <c r="E23" s="158">
        <f>IF(AND($B$9&gt;0,((YEAR(E$4)-YEAR($C$9))*12+MONTH(E$4)-MONTH($C$9))&gt;=0),$B$9-SUM($C22:E22),0)</f>
        <v>0</v>
      </c>
      <c r="F23" s="158">
        <f>IF(AND($B$9&gt;0,((YEAR(F$4)-YEAR($C$9))*12+MONTH(F$4)-MONTH($C$9))&gt;=0),$B$9-SUM($C22:F22),0)</f>
        <v>0</v>
      </c>
      <c r="G23" s="158">
        <f>IF(AND($B$9&gt;0,((YEAR(G$4)-YEAR($C$9))*12+MONTH(G$4)-MONTH($C$9))&gt;=0),$B$9-SUM($C22:G22),0)</f>
        <v>0</v>
      </c>
      <c r="H23" s="158">
        <f>IF(AND($B$9&gt;0,((YEAR(H$4)-YEAR($C$9))*12+MONTH(H$4)-MONTH($C$9))&gt;=0),$B$9-SUM($C22:H22),0)</f>
        <v>0</v>
      </c>
      <c r="I23" s="158">
        <f>IF(AND($B$9&gt;0,((YEAR(I$4)-YEAR($C$9))*12+MONTH(I$4)-MONTH($C$9))&gt;=0),$B$9-SUM($C22:I22),0)</f>
        <v>0</v>
      </c>
      <c r="J23" s="158">
        <f>IF(AND($B$9&gt;0,((YEAR(J$4)-YEAR($C$9))*12+MONTH(J$4)-MONTH($C$9))&gt;=0),$B$9-SUM($C22:J22),0)</f>
        <v>0</v>
      </c>
      <c r="K23" s="158">
        <f>IF(AND($B$9&gt;0,((YEAR(K$4)-YEAR($C$9))*12+MONTH(K$4)-MONTH($C$9))&gt;=0),$B$9-SUM($C22:K22),0)</f>
        <v>0</v>
      </c>
      <c r="L23" s="158">
        <f>IF(AND($B$9&gt;0,((YEAR(L$4)-YEAR($C$9))*12+MONTH(L$4)-MONTH($C$9))&gt;=0),$B$9-SUM($C22:L22),0)</f>
        <v>0</v>
      </c>
      <c r="M23" s="158">
        <f>IF(AND($B$9&gt;0,((YEAR(M$4)-YEAR($C$9))*12+MONTH(M$4)-MONTH($C$9))&gt;=0),$B$9-SUM($C22:M22),0)</f>
        <v>0</v>
      </c>
      <c r="N23" s="158">
        <f>IF(AND($B$9&gt;0,((YEAR(N$4)-YEAR($C$9))*12+MONTH(N$4)-MONTH($C$9))&gt;=0),$B$9-SUM($C22:N22),0)</f>
        <v>0</v>
      </c>
      <c r="O23" s="158">
        <f>IF(AND($B$9&gt;0,((YEAR(O$4)-YEAR($C$9))*12+MONTH(O$4)-MONTH($C$9))&gt;=0),$B$9-SUM($C22:O22),0)</f>
        <v>0</v>
      </c>
      <c r="P23" s="158">
        <f>IF(AND($B$9&gt;0,((YEAR(P$4)-YEAR($C$9))*12+MONTH(P$4)-MONTH($C$9))&gt;=0),$B$9-SUM($C22:P22),0)</f>
        <v>0</v>
      </c>
      <c r="Q23" s="158">
        <f>IF(AND($B$9&gt;0,((YEAR(Q$4)-YEAR($C$9))*12+MONTH(Q$4)-MONTH($C$9))&gt;=0),$B$9-SUM($C22:Q22),0)</f>
        <v>0</v>
      </c>
      <c r="R23" s="158">
        <f>IF(AND($B$9&gt;0,((YEAR(R$4)-YEAR($C$9))*12+MONTH(R$4)-MONTH($C$9))&gt;=0),$B$9-SUM($C22:R22),0)</f>
        <v>0</v>
      </c>
      <c r="S23" s="158">
        <f>IF(AND($B$9&gt;0,((YEAR(S$4)-YEAR($C$9))*12+MONTH(S$4)-MONTH($C$9))&gt;=0),$B$9-SUM($C22:S22),0)</f>
        <v>0</v>
      </c>
      <c r="T23" s="158">
        <f>IF(AND($B$9&gt;0,((YEAR(T$4)-YEAR($C$9))*12+MONTH(T$4)-MONTH($C$9))&gt;=0),$B$9-SUM($C22:T22),0)</f>
        <v>0</v>
      </c>
      <c r="U23" s="158">
        <f>IF(AND($B$9&gt;0,((YEAR(U$4)-YEAR($C$9))*12+MONTH(U$4)-MONTH($C$9))&gt;=0),$B$9-SUM($C22:U22),0)</f>
        <v>0</v>
      </c>
      <c r="V23" s="158">
        <f>IF(AND($B$9&gt;0,((YEAR(V$4)-YEAR($C$9))*12+MONTH(V$4)-MONTH($C$9))&gt;=0),$B$9-SUM($C22:V22),0)</f>
        <v>0</v>
      </c>
      <c r="W23" s="158">
        <f>IF(AND($B$9&gt;0,((YEAR(W$4)-YEAR($C$9))*12+MONTH(W$4)-MONTH($C$9))&gt;=0),$B$9-SUM($C22:W22),0)</f>
        <v>0</v>
      </c>
      <c r="X23" s="158">
        <f>IF(AND($B$9&gt;0,((YEAR(X$4)-YEAR($C$9))*12+MONTH(X$4)-MONTH($C$9))&gt;=0),$B$9-SUM($C22:X22),0)</f>
        <v>0</v>
      </c>
      <c r="Y23" s="158">
        <f>IF(AND($B$9&gt;0,((YEAR(Y$4)-YEAR($C$9))*12+MONTH(Y$4)-MONTH($C$9))&gt;=0),$B$9-SUM($C22:Y22),0)</f>
        <v>0</v>
      </c>
      <c r="Z23" s="158">
        <f>IF(AND($B$9&gt;0,((YEAR(Z$4)-YEAR($C$9))*12+MONTH(Z$4)-MONTH($C$9))&gt;=0),$B$9-SUM($C22:Z22),0)</f>
        <v>0</v>
      </c>
      <c r="AA23" s="158">
        <f>IF(AND($B$9&gt;0,((YEAR(AA$4)-YEAR($C$9))*12+MONTH(AA$4)-MONTH($C$9))&gt;=0),$B$9-SUM($C22:AA22),0)</f>
        <v>0</v>
      </c>
      <c r="AB23" s="158">
        <f>IF(AND($B$9&gt;0,((YEAR(AB$4)-YEAR($C$9))*12+MONTH(AB$4)-MONTH($C$9))&gt;=0),$B$9-SUM($C22:AB22),0)</f>
        <v>0</v>
      </c>
      <c r="AC23" s="158">
        <f>IF(AND($B$9&gt;0,((YEAR(AC$4)-YEAR($C$9))*12+MONTH(AC$4)-MONTH($C$9))&gt;=0),$B$9-SUM($C22:AC22),0)</f>
        <v>0</v>
      </c>
      <c r="AD23" s="158">
        <f>IF(AND($B$9&gt;0,((YEAR(AD$4)-YEAR($C$9))*12+MONTH(AD$4)-MONTH($C$9))&gt;=0),$B$9-SUM($C22:AD22),0)</f>
        <v>0</v>
      </c>
      <c r="AE23" s="158">
        <f>IF(AND($B$9&gt;0,((YEAR(AE$4)-YEAR($C$9))*12+MONTH(AE$4)-MONTH($C$9))&gt;=0),$B$9-SUM($C22:AE22),0)</f>
        <v>0</v>
      </c>
      <c r="AF23" s="158">
        <f>IF(AND($B$9&gt;0,((YEAR(AF$4)-YEAR($C$9))*12+MONTH(AF$4)-MONTH($C$9))&gt;=0),$B$9-SUM($C22:AF22),0)</f>
        <v>0</v>
      </c>
      <c r="AG23" s="158">
        <f>IF(AND($B$9&gt;0,((YEAR(AG$4)-YEAR($C$9))*12+MONTH(AG$4)-MONTH($C$9))&gt;=0),$B$9-SUM($C22:AG22),0)</f>
        <v>0</v>
      </c>
      <c r="AH23" s="158">
        <f>IF(AND($B$9&gt;0,((YEAR(AH$4)-YEAR($C$9))*12+MONTH(AH$4)-MONTH($C$9))&gt;=0),$B$9-SUM($C22:AH22),0)</f>
        <v>0</v>
      </c>
      <c r="AI23" s="158">
        <f>IF(AND($B$9&gt;0,((YEAR(AI$4)-YEAR($C$9))*12+MONTH(AI$4)-MONTH($C$9))&gt;=0),$B$9-SUM($C22:AI22),0)</f>
        <v>0</v>
      </c>
      <c r="AJ23" s="158">
        <f>IF(AND($B$9&gt;0,((YEAR(AJ$4)-YEAR($C$9))*12+MONTH(AJ$4)-MONTH($C$9))&gt;=0),$B$9-SUM($C22:AJ22),0)</f>
        <v>0</v>
      </c>
      <c r="AK23" s="158">
        <f>IF(AND($B$9&gt;0,((YEAR(AK$4)-YEAR($C$9))*12+MONTH(AK$4)-MONTH($C$9))&gt;=0),$B$9-SUM($C22:AK22),0)</f>
        <v>0</v>
      </c>
      <c r="AL23" s="158">
        <f>IF(AND($B$9&gt;0,((YEAR(AL$4)-YEAR($C$9))*12+MONTH(AL$4)-MONTH($C$9))&gt;=0),$B$9-SUM($C22:AL22),0)</f>
        <v>0</v>
      </c>
      <c r="AM23" s="158"/>
      <c r="AN23" s="158"/>
    </row>
    <row r="24" spans="1:40" ht="15" customHeight="1">
      <c r="A24" s="118"/>
      <c r="B24" s="118"/>
      <c r="C24" s="158"/>
      <c r="D24" s="158"/>
      <c r="E24" s="158"/>
      <c r="F24" s="158"/>
      <c r="G24" s="158"/>
      <c r="H24" s="158"/>
      <c r="I24" s="158"/>
      <c r="J24" s="158"/>
      <c r="K24" s="158"/>
      <c r="L24" s="158"/>
      <c r="M24" s="158"/>
      <c r="N24" s="158"/>
      <c r="O24" s="158"/>
      <c r="P24" s="158"/>
      <c r="Q24" s="158"/>
      <c r="R24" s="158"/>
      <c r="S24" s="158"/>
      <c r="T24" s="158"/>
      <c r="U24" s="158"/>
      <c r="V24" s="158"/>
      <c r="W24" s="158"/>
      <c r="X24" s="158"/>
      <c r="Y24" s="158"/>
      <c r="Z24" s="158"/>
      <c r="AA24" s="158"/>
      <c r="AB24" s="158"/>
      <c r="AC24" s="158"/>
      <c r="AD24" s="158"/>
      <c r="AE24" s="158"/>
      <c r="AF24" s="158"/>
      <c r="AG24" s="158"/>
      <c r="AH24" s="158"/>
      <c r="AI24" s="158"/>
      <c r="AJ24" s="158"/>
      <c r="AK24" s="158"/>
      <c r="AL24" s="158"/>
      <c r="AM24" s="158"/>
      <c r="AN24" s="158">
        <f>SUM(C24:AL24)</f>
        <v>0</v>
      </c>
    </row>
    <row r="25" spans="1:40" ht="15" customHeight="1">
      <c r="A25" s="118" t="str">
        <f>A10&amp;" - disbursement"</f>
        <v>Loan 3 - disbursement</v>
      </c>
      <c r="B25" s="118"/>
      <c r="C25" s="158">
        <f t="shared" ref="C25:AL25" si="7">IF(AND($B$10&gt;0,((YEAR(C$4)-YEAR($C$10))*12+MONTH(C$4)-MONTH($C$10))=0),$B$10,0)</f>
        <v>0</v>
      </c>
      <c r="D25" s="158">
        <f t="shared" si="7"/>
        <v>0</v>
      </c>
      <c r="E25" s="158">
        <f t="shared" si="7"/>
        <v>0</v>
      </c>
      <c r="F25" s="158">
        <f t="shared" si="7"/>
        <v>0</v>
      </c>
      <c r="G25" s="158">
        <f t="shared" si="7"/>
        <v>0</v>
      </c>
      <c r="H25" s="158">
        <f t="shared" si="7"/>
        <v>0</v>
      </c>
      <c r="I25" s="158">
        <f t="shared" si="7"/>
        <v>0</v>
      </c>
      <c r="J25" s="158">
        <f t="shared" si="7"/>
        <v>0</v>
      </c>
      <c r="K25" s="158">
        <f t="shared" si="7"/>
        <v>0</v>
      </c>
      <c r="L25" s="158">
        <f t="shared" si="7"/>
        <v>0</v>
      </c>
      <c r="M25" s="158">
        <f t="shared" si="7"/>
        <v>0</v>
      </c>
      <c r="N25" s="158">
        <f t="shared" si="7"/>
        <v>0</v>
      </c>
      <c r="O25" s="158">
        <f t="shared" si="7"/>
        <v>0</v>
      </c>
      <c r="P25" s="158">
        <f t="shared" si="7"/>
        <v>0</v>
      </c>
      <c r="Q25" s="158">
        <f t="shared" si="7"/>
        <v>0</v>
      </c>
      <c r="R25" s="158">
        <f t="shared" si="7"/>
        <v>0</v>
      </c>
      <c r="S25" s="158">
        <f t="shared" si="7"/>
        <v>0</v>
      </c>
      <c r="T25" s="158">
        <f t="shared" si="7"/>
        <v>0</v>
      </c>
      <c r="U25" s="158">
        <f t="shared" si="7"/>
        <v>0</v>
      </c>
      <c r="V25" s="158">
        <f t="shared" si="7"/>
        <v>0</v>
      </c>
      <c r="W25" s="158">
        <f t="shared" si="7"/>
        <v>0</v>
      </c>
      <c r="X25" s="158">
        <f t="shared" si="7"/>
        <v>0</v>
      </c>
      <c r="Y25" s="158">
        <f t="shared" si="7"/>
        <v>0</v>
      </c>
      <c r="Z25" s="158">
        <f t="shared" si="7"/>
        <v>0</v>
      </c>
      <c r="AA25" s="158">
        <f t="shared" si="7"/>
        <v>0</v>
      </c>
      <c r="AB25" s="158">
        <f t="shared" si="7"/>
        <v>0</v>
      </c>
      <c r="AC25" s="158">
        <f t="shared" si="7"/>
        <v>0</v>
      </c>
      <c r="AD25" s="158">
        <f t="shared" si="7"/>
        <v>0</v>
      </c>
      <c r="AE25" s="158">
        <f t="shared" si="7"/>
        <v>0</v>
      </c>
      <c r="AF25" s="158">
        <f t="shared" si="7"/>
        <v>0</v>
      </c>
      <c r="AG25" s="158">
        <f t="shared" si="7"/>
        <v>0</v>
      </c>
      <c r="AH25" s="158">
        <f t="shared" si="7"/>
        <v>0</v>
      </c>
      <c r="AI25" s="158">
        <f t="shared" si="7"/>
        <v>0</v>
      </c>
      <c r="AJ25" s="158">
        <f t="shared" si="7"/>
        <v>0</v>
      </c>
      <c r="AK25" s="158">
        <f t="shared" si="7"/>
        <v>0</v>
      </c>
      <c r="AL25" s="158">
        <f t="shared" si="7"/>
        <v>0</v>
      </c>
      <c r="AM25" s="158"/>
      <c r="AN25" s="158">
        <f>SUM(C25:AL25)</f>
        <v>0</v>
      </c>
    </row>
    <row r="26" spans="1:40" ht="15" customHeight="1">
      <c r="A26" s="118" t="str">
        <f>A10&amp;" - interest"</f>
        <v>Loan 3 - interest</v>
      </c>
      <c r="B26" s="118"/>
      <c r="C26" s="158">
        <f t="shared" ref="C26:AL26" si="8">IF(AND($B$10&gt;0,$E$10&gt;0,((YEAR(C$4)-YEAR($C$10))*12+MONTH(C$4)-MONTH($C$10))&gt;=1,((YEAR(C$4)-YEAR($C$10))*12+MONTH(C$4)-MONTH($C$10))&lt;=$E$10),IF($D$10=0,0,IPMT($D$10/12,((YEAR(C$4)-YEAR($C$10))*12+MONTH(C$4)-MONTH($C$10)),$E$10,-$B$10)),0)</f>
        <v>0</v>
      </c>
      <c r="D26" s="158">
        <f t="shared" si="8"/>
        <v>0</v>
      </c>
      <c r="E26" s="158">
        <f t="shared" si="8"/>
        <v>0</v>
      </c>
      <c r="F26" s="158">
        <f t="shared" si="8"/>
        <v>0</v>
      </c>
      <c r="G26" s="158">
        <f t="shared" si="8"/>
        <v>0</v>
      </c>
      <c r="H26" s="158">
        <f t="shared" si="8"/>
        <v>0</v>
      </c>
      <c r="I26" s="158">
        <f t="shared" si="8"/>
        <v>0</v>
      </c>
      <c r="J26" s="158">
        <f t="shared" si="8"/>
        <v>0</v>
      </c>
      <c r="K26" s="158">
        <f t="shared" si="8"/>
        <v>0</v>
      </c>
      <c r="L26" s="158">
        <f t="shared" si="8"/>
        <v>0</v>
      </c>
      <c r="M26" s="158">
        <f t="shared" si="8"/>
        <v>0</v>
      </c>
      <c r="N26" s="158">
        <f t="shared" si="8"/>
        <v>0</v>
      </c>
      <c r="O26" s="158">
        <f t="shared" si="8"/>
        <v>0</v>
      </c>
      <c r="P26" s="158">
        <f t="shared" si="8"/>
        <v>0</v>
      </c>
      <c r="Q26" s="158">
        <f t="shared" si="8"/>
        <v>0</v>
      </c>
      <c r="R26" s="158">
        <f t="shared" si="8"/>
        <v>0</v>
      </c>
      <c r="S26" s="158">
        <f t="shared" si="8"/>
        <v>0</v>
      </c>
      <c r="T26" s="158">
        <f t="shared" si="8"/>
        <v>0</v>
      </c>
      <c r="U26" s="158">
        <f t="shared" si="8"/>
        <v>0</v>
      </c>
      <c r="V26" s="158">
        <f t="shared" si="8"/>
        <v>0</v>
      </c>
      <c r="W26" s="158">
        <f t="shared" si="8"/>
        <v>0</v>
      </c>
      <c r="X26" s="158">
        <f t="shared" si="8"/>
        <v>0</v>
      </c>
      <c r="Y26" s="158">
        <f t="shared" si="8"/>
        <v>0</v>
      </c>
      <c r="Z26" s="158">
        <f t="shared" si="8"/>
        <v>0</v>
      </c>
      <c r="AA26" s="158">
        <f t="shared" si="8"/>
        <v>0</v>
      </c>
      <c r="AB26" s="158">
        <f t="shared" si="8"/>
        <v>0</v>
      </c>
      <c r="AC26" s="158">
        <f t="shared" si="8"/>
        <v>0</v>
      </c>
      <c r="AD26" s="158">
        <f t="shared" si="8"/>
        <v>0</v>
      </c>
      <c r="AE26" s="158">
        <f t="shared" si="8"/>
        <v>0</v>
      </c>
      <c r="AF26" s="158">
        <f t="shared" si="8"/>
        <v>0</v>
      </c>
      <c r="AG26" s="158">
        <f t="shared" si="8"/>
        <v>0</v>
      </c>
      <c r="AH26" s="158">
        <f t="shared" si="8"/>
        <v>0</v>
      </c>
      <c r="AI26" s="158">
        <f t="shared" si="8"/>
        <v>0</v>
      </c>
      <c r="AJ26" s="158">
        <f t="shared" si="8"/>
        <v>0</v>
      </c>
      <c r="AK26" s="158">
        <f t="shared" si="8"/>
        <v>0</v>
      </c>
      <c r="AL26" s="158">
        <f t="shared" si="8"/>
        <v>0</v>
      </c>
      <c r="AM26" s="158"/>
      <c r="AN26" s="158">
        <f>SUM(C26:AL26)</f>
        <v>0</v>
      </c>
    </row>
    <row r="27" spans="1:40" ht="15" customHeight="1">
      <c r="A27" s="118" t="str">
        <f>A10&amp;" - principal repaid"</f>
        <v>Loan 3 - principal repaid</v>
      </c>
      <c r="B27" s="118"/>
      <c r="C27" s="158">
        <f t="shared" ref="C27:AL27" si="9">IF(AND($B$10&gt;0,$E$10&gt;0,((YEAR(C$4)-YEAR($C$10))*12+MONTH(C$4)-MONTH($C$10))&gt;=1,((YEAR(C$4)-YEAR($C$10))*12+MONTH(C$4)-MONTH($C$10))&lt;=$E$10),IF($D$10=0,$B$10/$E$10,PPMT($D$10/12,((YEAR(C$4)-YEAR($C$10))*12+MONTH(C$4)-MONTH($C$10)),$E$10,-$B$10)),0)</f>
        <v>0</v>
      </c>
      <c r="D27" s="158">
        <f t="shared" si="9"/>
        <v>0</v>
      </c>
      <c r="E27" s="158">
        <f t="shared" si="9"/>
        <v>0</v>
      </c>
      <c r="F27" s="158">
        <f t="shared" si="9"/>
        <v>0</v>
      </c>
      <c r="G27" s="158">
        <f t="shared" si="9"/>
        <v>0</v>
      </c>
      <c r="H27" s="158">
        <f t="shared" si="9"/>
        <v>0</v>
      </c>
      <c r="I27" s="158">
        <f t="shared" si="9"/>
        <v>0</v>
      </c>
      <c r="J27" s="158">
        <f t="shared" si="9"/>
        <v>0</v>
      </c>
      <c r="K27" s="158">
        <f t="shared" si="9"/>
        <v>0</v>
      </c>
      <c r="L27" s="158">
        <f t="shared" si="9"/>
        <v>0</v>
      </c>
      <c r="M27" s="158">
        <f t="shared" si="9"/>
        <v>0</v>
      </c>
      <c r="N27" s="158">
        <f t="shared" si="9"/>
        <v>0</v>
      </c>
      <c r="O27" s="158">
        <f t="shared" si="9"/>
        <v>0</v>
      </c>
      <c r="P27" s="158">
        <f t="shared" si="9"/>
        <v>0</v>
      </c>
      <c r="Q27" s="158">
        <f t="shared" si="9"/>
        <v>0</v>
      </c>
      <c r="R27" s="158">
        <f t="shared" si="9"/>
        <v>0</v>
      </c>
      <c r="S27" s="158">
        <f t="shared" si="9"/>
        <v>0</v>
      </c>
      <c r="T27" s="158">
        <f t="shared" si="9"/>
        <v>0</v>
      </c>
      <c r="U27" s="158">
        <f t="shared" si="9"/>
        <v>0</v>
      </c>
      <c r="V27" s="158">
        <f t="shared" si="9"/>
        <v>0</v>
      </c>
      <c r="W27" s="158">
        <f t="shared" si="9"/>
        <v>0</v>
      </c>
      <c r="X27" s="158">
        <f t="shared" si="9"/>
        <v>0</v>
      </c>
      <c r="Y27" s="158">
        <f t="shared" si="9"/>
        <v>0</v>
      </c>
      <c r="Z27" s="158">
        <f t="shared" si="9"/>
        <v>0</v>
      </c>
      <c r="AA27" s="158">
        <f t="shared" si="9"/>
        <v>0</v>
      </c>
      <c r="AB27" s="158">
        <f t="shared" si="9"/>
        <v>0</v>
      </c>
      <c r="AC27" s="158">
        <f t="shared" si="9"/>
        <v>0</v>
      </c>
      <c r="AD27" s="158">
        <f t="shared" si="9"/>
        <v>0</v>
      </c>
      <c r="AE27" s="158">
        <f t="shared" si="9"/>
        <v>0</v>
      </c>
      <c r="AF27" s="158">
        <f t="shared" si="9"/>
        <v>0</v>
      </c>
      <c r="AG27" s="158">
        <f t="shared" si="9"/>
        <v>0</v>
      </c>
      <c r="AH27" s="158">
        <f t="shared" si="9"/>
        <v>0</v>
      </c>
      <c r="AI27" s="158">
        <f t="shared" si="9"/>
        <v>0</v>
      </c>
      <c r="AJ27" s="158">
        <f t="shared" si="9"/>
        <v>0</v>
      </c>
      <c r="AK27" s="158">
        <f t="shared" si="9"/>
        <v>0</v>
      </c>
      <c r="AL27" s="158">
        <f t="shared" si="9"/>
        <v>0</v>
      </c>
      <c r="AM27" s="158"/>
      <c r="AN27" s="158">
        <f>SUM(C27:AL27)</f>
        <v>0</v>
      </c>
    </row>
    <row r="28" spans="1:40" ht="15" customHeight="1">
      <c r="A28" s="118" t="str">
        <f>A10&amp;" - outstanding balance"</f>
        <v>Loan 3 - outstanding balance</v>
      </c>
      <c r="B28" s="118"/>
      <c r="C28" s="158">
        <f>IF(AND($B$10&gt;0,((YEAR(C$4)-YEAR($C$10))*12+MONTH(C$4)-MONTH($C$10))&gt;=0),$B$10-SUM($C27:C27),0)</f>
        <v>0</v>
      </c>
      <c r="D28" s="158">
        <f>IF(AND($B$10&gt;0,((YEAR(D$4)-YEAR($C$10))*12+MONTH(D$4)-MONTH($C$10))&gt;=0),$B$10-SUM($C27:D27),0)</f>
        <v>0</v>
      </c>
      <c r="E28" s="158">
        <f>IF(AND($B$10&gt;0,((YEAR(E$4)-YEAR($C$10))*12+MONTH(E$4)-MONTH($C$10))&gt;=0),$B$10-SUM($C27:E27),0)</f>
        <v>0</v>
      </c>
      <c r="F28" s="158">
        <f>IF(AND($B$10&gt;0,((YEAR(F$4)-YEAR($C$10))*12+MONTH(F$4)-MONTH($C$10))&gt;=0),$B$10-SUM($C27:F27),0)</f>
        <v>0</v>
      </c>
      <c r="G28" s="158">
        <f>IF(AND($B$10&gt;0,((YEAR(G$4)-YEAR($C$10))*12+MONTH(G$4)-MONTH($C$10))&gt;=0),$B$10-SUM($C27:G27),0)</f>
        <v>0</v>
      </c>
      <c r="H28" s="158">
        <f>IF(AND($B$10&gt;0,((YEAR(H$4)-YEAR($C$10))*12+MONTH(H$4)-MONTH($C$10))&gt;=0),$B$10-SUM($C27:H27),0)</f>
        <v>0</v>
      </c>
      <c r="I28" s="158">
        <f>IF(AND($B$10&gt;0,((YEAR(I$4)-YEAR($C$10))*12+MONTH(I$4)-MONTH($C$10))&gt;=0),$B$10-SUM($C27:I27),0)</f>
        <v>0</v>
      </c>
      <c r="J28" s="158">
        <f>IF(AND($B$10&gt;0,((YEAR(J$4)-YEAR($C$10))*12+MONTH(J$4)-MONTH($C$10))&gt;=0),$B$10-SUM($C27:J27),0)</f>
        <v>0</v>
      </c>
      <c r="K28" s="158">
        <f>IF(AND($B$10&gt;0,((YEAR(K$4)-YEAR($C$10))*12+MONTH(K$4)-MONTH($C$10))&gt;=0),$B$10-SUM($C27:K27),0)</f>
        <v>0</v>
      </c>
      <c r="L28" s="158">
        <f>IF(AND($B$10&gt;0,((YEAR(L$4)-YEAR($C$10))*12+MONTH(L$4)-MONTH($C$10))&gt;=0),$B$10-SUM($C27:L27),0)</f>
        <v>0</v>
      </c>
      <c r="M28" s="158">
        <f>IF(AND($B$10&gt;0,((YEAR(M$4)-YEAR($C$10))*12+MONTH(M$4)-MONTH($C$10))&gt;=0),$B$10-SUM($C27:M27),0)</f>
        <v>0</v>
      </c>
      <c r="N28" s="158">
        <f>IF(AND($B$10&gt;0,((YEAR(N$4)-YEAR($C$10))*12+MONTH(N$4)-MONTH($C$10))&gt;=0),$B$10-SUM($C27:N27),0)</f>
        <v>0</v>
      </c>
      <c r="O28" s="158">
        <f>IF(AND($B$10&gt;0,((YEAR(O$4)-YEAR($C$10))*12+MONTH(O$4)-MONTH($C$10))&gt;=0),$B$10-SUM($C27:O27),0)</f>
        <v>0</v>
      </c>
      <c r="P28" s="158">
        <f>IF(AND($B$10&gt;0,((YEAR(P$4)-YEAR($C$10))*12+MONTH(P$4)-MONTH($C$10))&gt;=0),$B$10-SUM($C27:P27),0)</f>
        <v>0</v>
      </c>
      <c r="Q28" s="158">
        <f>IF(AND($B$10&gt;0,((YEAR(Q$4)-YEAR($C$10))*12+MONTH(Q$4)-MONTH($C$10))&gt;=0),$B$10-SUM($C27:Q27),0)</f>
        <v>0</v>
      </c>
      <c r="R28" s="158">
        <f>IF(AND($B$10&gt;0,((YEAR(R$4)-YEAR($C$10))*12+MONTH(R$4)-MONTH($C$10))&gt;=0),$B$10-SUM($C27:R27),0)</f>
        <v>0</v>
      </c>
      <c r="S28" s="158">
        <f>IF(AND($B$10&gt;0,((YEAR(S$4)-YEAR($C$10))*12+MONTH(S$4)-MONTH($C$10))&gt;=0),$B$10-SUM($C27:S27),0)</f>
        <v>0</v>
      </c>
      <c r="T28" s="158">
        <f>IF(AND($B$10&gt;0,((YEAR(T$4)-YEAR($C$10))*12+MONTH(T$4)-MONTH($C$10))&gt;=0),$B$10-SUM($C27:T27),0)</f>
        <v>0</v>
      </c>
      <c r="U28" s="158">
        <f>IF(AND($B$10&gt;0,((YEAR(U$4)-YEAR($C$10))*12+MONTH(U$4)-MONTH($C$10))&gt;=0),$B$10-SUM($C27:U27),0)</f>
        <v>0</v>
      </c>
      <c r="V28" s="158">
        <f>IF(AND($B$10&gt;0,((YEAR(V$4)-YEAR($C$10))*12+MONTH(V$4)-MONTH($C$10))&gt;=0),$B$10-SUM($C27:V27),0)</f>
        <v>0</v>
      </c>
      <c r="W28" s="158">
        <f>IF(AND($B$10&gt;0,((YEAR(W$4)-YEAR($C$10))*12+MONTH(W$4)-MONTH($C$10))&gt;=0),$B$10-SUM($C27:W27),0)</f>
        <v>0</v>
      </c>
      <c r="X28" s="158">
        <f>IF(AND($B$10&gt;0,((YEAR(X$4)-YEAR($C$10))*12+MONTH(X$4)-MONTH($C$10))&gt;=0),$B$10-SUM($C27:X27),0)</f>
        <v>0</v>
      </c>
      <c r="Y28" s="158">
        <f>IF(AND($B$10&gt;0,((YEAR(Y$4)-YEAR($C$10))*12+MONTH(Y$4)-MONTH($C$10))&gt;=0),$B$10-SUM($C27:Y27),0)</f>
        <v>0</v>
      </c>
      <c r="Z28" s="158">
        <f>IF(AND($B$10&gt;0,((YEAR(Z$4)-YEAR($C$10))*12+MONTH(Z$4)-MONTH($C$10))&gt;=0),$B$10-SUM($C27:Z27),0)</f>
        <v>0</v>
      </c>
      <c r="AA28" s="158">
        <f>IF(AND($B$10&gt;0,((YEAR(AA$4)-YEAR($C$10))*12+MONTH(AA$4)-MONTH($C$10))&gt;=0),$B$10-SUM($C27:AA27),0)</f>
        <v>0</v>
      </c>
      <c r="AB28" s="158">
        <f>IF(AND($B$10&gt;0,((YEAR(AB$4)-YEAR($C$10))*12+MONTH(AB$4)-MONTH($C$10))&gt;=0),$B$10-SUM($C27:AB27),0)</f>
        <v>0</v>
      </c>
      <c r="AC28" s="158">
        <f>IF(AND($B$10&gt;0,((YEAR(AC$4)-YEAR($C$10))*12+MONTH(AC$4)-MONTH($C$10))&gt;=0),$B$10-SUM($C27:AC27),0)</f>
        <v>0</v>
      </c>
      <c r="AD28" s="158">
        <f>IF(AND($B$10&gt;0,((YEAR(AD$4)-YEAR($C$10))*12+MONTH(AD$4)-MONTH($C$10))&gt;=0),$B$10-SUM($C27:AD27),0)</f>
        <v>0</v>
      </c>
      <c r="AE28" s="158">
        <f>IF(AND($B$10&gt;0,((YEAR(AE$4)-YEAR($C$10))*12+MONTH(AE$4)-MONTH($C$10))&gt;=0),$B$10-SUM($C27:AE27),0)</f>
        <v>0</v>
      </c>
      <c r="AF28" s="158">
        <f>IF(AND($B$10&gt;0,((YEAR(AF$4)-YEAR($C$10))*12+MONTH(AF$4)-MONTH($C$10))&gt;=0),$B$10-SUM($C27:AF27),0)</f>
        <v>0</v>
      </c>
      <c r="AG28" s="158">
        <f>IF(AND($B$10&gt;0,((YEAR(AG$4)-YEAR($C$10))*12+MONTH(AG$4)-MONTH($C$10))&gt;=0),$B$10-SUM($C27:AG27),0)</f>
        <v>0</v>
      </c>
      <c r="AH28" s="158">
        <f>IF(AND($B$10&gt;0,((YEAR(AH$4)-YEAR($C$10))*12+MONTH(AH$4)-MONTH($C$10))&gt;=0),$B$10-SUM($C27:AH27),0)</f>
        <v>0</v>
      </c>
      <c r="AI28" s="158">
        <f>IF(AND($B$10&gt;0,((YEAR(AI$4)-YEAR($C$10))*12+MONTH(AI$4)-MONTH($C$10))&gt;=0),$B$10-SUM($C27:AI27),0)</f>
        <v>0</v>
      </c>
      <c r="AJ28" s="158">
        <f>IF(AND($B$10&gt;0,((YEAR(AJ$4)-YEAR($C$10))*12+MONTH(AJ$4)-MONTH($C$10))&gt;=0),$B$10-SUM($C27:AJ27),0)</f>
        <v>0</v>
      </c>
      <c r="AK28" s="158">
        <f>IF(AND($B$10&gt;0,((YEAR(AK$4)-YEAR($C$10))*12+MONTH(AK$4)-MONTH($C$10))&gt;=0),$B$10-SUM($C27:AK27),0)</f>
        <v>0</v>
      </c>
      <c r="AL28" s="158">
        <f>IF(AND($B$10&gt;0,((YEAR(AL$4)-YEAR($C$10))*12+MONTH(AL$4)-MONTH($C$10))&gt;=0),$B$10-SUM($C27:AL27),0)</f>
        <v>0</v>
      </c>
      <c r="AM28" s="158"/>
      <c r="AN28" s="158"/>
    </row>
    <row r="29" spans="1:40" ht="15" customHeight="1">
      <c r="A29" s="118"/>
      <c r="B29" s="118"/>
      <c r="C29" s="158"/>
      <c r="D29" s="158"/>
      <c r="E29" s="158"/>
      <c r="F29" s="158"/>
      <c r="G29" s="158"/>
      <c r="H29" s="158"/>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8"/>
      <c r="AK29" s="158"/>
      <c r="AL29" s="158"/>
      <c r="AM29" s="158"/>
      <c r="AN29" s="158">
        <f>SUM(C29:AL29)</f>
        <v>0</v>
      </c>
    </row>
    <row r="30" spans="1:40" ht="15" customHeight="1">
      <c r="A30" s="118" t="str">
        <f>A11&amp;" - disbursement"</f>
        <v>Loan 4 - disbursement</v>
      </c>
      <c r="B30" s="118"/>
      <c r="C30" s="158">
        <f t="shared" ref="C30:AL30" si="10">IF(AND($B$11&gt;0,((YEAR(C$4)-YEAR($C$11))*12+MONTH(C$4)-MONTH($C$11))=0),$B$11,0)</f>
        <v>0</v>
      </c>
      <c r="D30" s="158">
        <f t="shared" si="10"/>
        <v>0</v>
      </c>
      <c r="E30" s="158">
        <f t="shared" si="10"/>
        <v>0</v>
      </c>
      <c r="F30" s="158">
        <f t="shared" si="10"/>
        <v>0</v>
      </c>
      <c r="G30" s="158">
        <f t="shared" si="10"/>
        <v>0</v>
      </c>
      <c r="H30" s="158">
        <f t="shared" si="10"/>
        <v>0</v>
      </c>
      <c r="I30" s="158">
        <f t="shared" si="10"/>
        <v>0</v>
      </c>
      <c r="J30" s="158">
        <f t="shared" si="10"/>
        <v>0</v>
      </c>
      <c r="K30" s="158">
        <f t="shared" si="10"/>
        <v>0</v>
      </c>
      <c r="L30" s="158">
        <f t="shared" si="10"/>
        <v>0</v>
      </c>
      <c r="M30" s="158">
        <f t="shared" si="10"/>
        <v>0</v>
      </c>
      <c r="N30" s="158">
        <f t="shared" si="10"/>
        <v>0</v>
      </c>
      <c r="O30" s="158">
        <f t="shared" si="10"/>
        <v>0</v>
      </c>
      <c r="P30" s="158">
        <f t="shared" si="10"/>
        <v>0</v>
      </c>
      <c r="Q30" s="158">
        <f t="shared" si="10"/>
        <v>0</v>
      </c>
      <c r="R30" s="158">
        <f t="shared" si="10"/>
        <v>0</v>
      </c>
      <c r="S30" s="158">
        <f t="shared" si="10"/>
        <v>0</v>
      </c>
      <c r="T30" s="158">
        <f t="shared" si="10"/>
        <v>0</v>
      </c>
      <c r="U30" s="158">
        <f t="shared" si="10"/>
        <v>0</v>
      </c>
      <c r="V30" s="158">
        <f t="shared" si="10"/>
        <v>0</v>
      </c>
      <c r="W30" s="158">
        <f t="shared" si="10"/>
        <v>0</v>
      </c>
      <c r="X30" s="158">
        <f t="shared" si="10"/>
        <v>0</v>
      </c>
      <c r="Y30" s="158">
        <f t="shared" si="10"/>
        <v>0</v>
      </c>
      <c r="Z30" s="158">
        <f t="shared" si="10"/>
        <v>0</v>
      </c>
      <c r="AA30" s="158">
        <f t="shared" si="10"/>
        <v>0</v>
      </c>
      <c r="AB30" s="158">
        <f t="shared" si="10"/>
        <v>0</v>
      </c>
      <c r="AC30" s="158">
        <f t="shared" si="10"/>
        <v>0</v>
      </c>
      <c r="AD30" s="158">
        <f t="shared" si="10"/>
        <v>0</v>
      </c>
      <c r="AE30" s="158">
        <f t="shared" si="10"/>
        <v>0</v>
      </c>
      <c r="AF30" s="158">
        <f t="shared" si="10"/>
        <v>0</v>
      </c>
      <c r="AG30" s="158">
        <f t="shared" si="10"/>
        <v>0</v>
      </c>
      <c r="AH30" s="158">
        <f t="shared" si="10"/>
        <v>0</v>
      </c>
      <c r="AI30" s="158">
        <f t="shared" si="10"/>
        <v>0</v>
      </c>
      <c r="AJ30" s="158">
        <f t="shared" si="10"/>
        <v>0</v>
      </c>
      <c r="AK30" s="158">
        <f t="shared" si="10"/>
        <v>0</v>
      </c>
      <c r="AL30" s="158">
        <f t="shared" si="10"/>
        <v>0</v>
      </c>
      <c r="AM30" s="158"/>
      <c r="AN30" s="158">
        <f>SUM(C30:AL30)</f>
        <v>0</v>
      </c>
    </row>
    <row r="31" spans="1:40" ht="15" customHeight="1">
      <c r="A31" s="118" t="str">
        <f>A11&amp;" - interest"</f>
        <v>Loan 4 - interest</v>
      </c>
      <c r="B31" s="118"/>
      <c r="C31" s="158">
        <f t="shared" ref="C31:AL31" si="11">IF(AND($B$11&gt;0,$E$11&gt;0,((YEAR(C$4)-YEAR($C$11))*12+MONTH(C$4)-MONTH($C$11))&gt;=1,((YEAR(C$4)-YEAR($C$11))*12+MONTH(C$4)-MONTH($C$11))&lt;=$E$11),IF($D$11=0,0,IPMT($D$11/12,((YEAR(C$4)-YEAR($C$11))*12+MONTH(C$4)-MONTH($C$11)),$E$11,-$B$11)),0)</f>
        <v>0</v>
      </c>
      <c r="D31" s="158">
        <f t="shared" si="11"/>
        <v>0</v>
      </c>
      <c r="E31" s="158">
        <f t="shared" si="11"/>
        <v>0</v>
      </c>
      <c r="F31" s="158">
        <f t="shared" si="11"/>
        <v>0</v>
      </c>
      <c r="G31" s="158">
        <f t="shared" si="11"/>
        <v>0</v>
      </c>
      <c r="H31" s="158">
        <f t="shared" si="11"/>
        <v>0</v>
      </c>
      <c r="I31" s="158">
        <f t="shared" si="11"/>
        <v>0</v>
      </c>
      <c r="J31" s="158">
        <f t="shared" si="11"/>
        <v>0</v>
      </c>
      <c r="K31" s="158">
        <f t="shared" si="11"/>
        <v>0</v>
      </c>
      <c r="L31" s="158">
        <f t="shared" si="11"/>
        <v>0</v>
      </c>
      <c r="M31" s="158">
        <f t="shared" si="11"/>
        <v>0</v>
      </c>
      <c r="N31" s="158">
        <f t="shared" si="11"/>
        <v>0</v>
      </c>
      <c r="O31" s="158">
        <f t="shared" si="11"/>
        <v>0</v>
      </c>
      <c r="P31" s="158">
        <f t="shared" si="11"/>
        <v>0</v>
      </c>
      <c r="Q31" s="158">
        <f t="shared" si="11"/>
        <v>0</v>
      </c>
      <c r="R31" s="158">
        <f t="shared" si="11"/>
        <v>0</v>
      </c>
      <c r="S31" s="158">
        <f t="shared" si="11"/>
        <v>0</v>
      </c>
      <c r="T31" s="158">
        <f t="shared" si="11"/>
        <v>0</v>
      </c>
      <c r="U31" s="158">
        <f t="shared" si="11"/>
        <v>0</v>
      </c>
      <c r="V31" s="158">
        <f t="shared" si="11"/>
        <v>0</v>
      </c>
      <c r="W31" s="158">
        <f t="shared" si="11"/>
        <v>0</v>
      </c>
      <c r="X31" s="158">
        <f t="shared" si="11"/>
        <v>0</v>
      </c>
      <c r="Y31" s="158">
        <f t="shared" si="11"/>
        <v>0</v>
      </c>
      <c r="Z31" s="158">
        <f t="shared" si="11"/>
        <v>0</v>
      </c>
      <c r="AA31" s="158">
        <f t="shared" si="11"/>
        <v>0</v>
      </c>
      <c r="AB31" s="158">
        <f t="shared" si="11"/>
        <v>0</v>
      </c>
      <c r="AC31" s="158">
        <f t="shared" si="11"/>
        <v>0</v>
      </c>
      <c r="AD31" s="158">
        <f t="shared" si="11"/>
        <v>0</v>
      </c>
      <c r="AE31" s="158">
        <f t="shared" si="11"/>
        <v>0</v>
      </c>
      <c r="AF31" s="158">
        <f t="shared" si="11"/>
        <v>0</v>
      </c>
      <c r="AG31" s="158">
        <f t="shared" si="11"/>
        <v>0</v>
      </c>
      <c r="AH31" s="158">
        <f t="shared" si="11"/>
        <v>0</v>
      </c>
      <c r="AI31" s="158">
        <f t="shared" si="11"/>
        <v>0</v>
      </c>
      <c r="AJ31" s="158">
        <f t="shared" si="11"/>
        <v>0</v>
      </c>
      <c r="AK31" s="158">
        <f t="shared" si="11"/>
        <v>0</v>
      </c>
      <c r="AL31" s="158">
        <f t="shared" si="11"/>
        <v>0</v>
      </c>
      <c r="AM31" s="158"/>
      <c r="AN31" s="158">
        <f>SUM(C31:AL31)</f>
        <v>0</v>
      </c>
    </row>
    <row r="32" spans="1:40" ht="15" customHeight="1">
      <c r="A32" s="118" t="str">
        <f>A11&amp;" - principal repaid"</f>
        <v>Loan 4 - principal repaid</v>
      </c>
      <c r="B32" s="118"/>
      <c r="C32" s="158">
        <f t="shared" ref="C32:AL32" si="12">IF(AND($B$11&gt;0,$E$11&gt;0,((YEAR(C$4)-YEAR($C$11))*12+MONTH(C$4)-MONTH($C$11))&gt;=1,((YEAR(C$4)-YEAR($C$11))*12+MONTH(C$4)-MONTH($C$11))&lt;=$E$11),IF($D$11=0,$B$11/$E$11,PPMT($D$11/12,((YEAR(C$4)-YEAR($C$11))*12+MONTH(C$4)-MONTH($C$11)),$E$11,-$B$11)),0)</f>
        <v>0</v>
      </c>
      <c r="D32" s="158">
        <f t="shared" si="12"/>
        <v>0</v>
      </c>
      <c r="E32" s="158">
        <f t="shared" si="12"/>
        <v>0</v>
      </c>
      <c r="F32" s="158">
        <f t="shared" si="12"/>
        <v>0</v>
      </c>
      <c r="G32" s="158">
        <f t="shared" si="12"/>
        <v>0</v>
      </c>
      <c r="H32" s="158">
        <f t="shared" si="12"/>
        <v>0</v>
      </c>
      <c r="I32" s="158">
        <f t="shared" si="12"/>
        <v>0</v>
      </c>
      <c r="J32" s="158">
        <f t="shared" si="12"/>
        <v>0</v>
      </c>
      <c r="K32" s="158">
        <f t="shared" si="12"/>
        <v>0</v>
      </c>
      <c r="L32" s="158">
        <f t="shared" si="12"/>
        <v>0</v>
      </c>
      <c r="M32" s="158">
        <f t="shared" si="12"/>
        <v>0</v>
      </c>
      <c r="N32" s="158">
        <f t="shared" si="12"/>
        <v>0</v>
      </c>
      <c r="O32" s="158">
        <f t="shared" si="12"/>
        <v>0</v>
      </c>
      <c r="P32" s="158">
        <f t="shared" si="12"/>
        <v>0</v>
      </c>
      <c r="Q32" s="158">
        <f t="shared" si="12"/>
        <v>0</v>
      </c>
      <c r="R32" s="158">
        <f t="shared" si="12"/>
        <v>0</v>
      </c>
      <c r="S32" s="158">
        <f t="shared" si="12"/>
        <v>0</v>
      </c>
      <c r="T32" s="158">
        <f t="shared" si="12"/>
        <v>0</v>
      </c>
      <c r="U32" s="158">
        <f t="shared" si="12"/>
        <v>0</v>
      </c>
      <c r="V32" s="158">
        <f t="shared" si="12"/>
        <v>0</v>
      </c>
      <c r="W32" s="158">
        <f t="shared" si="12"/>
        <v>0</v>
      </c>
      <c r="X32" s="158">
        <f t="shared" si="12"/>
        <v>0</v>
      </c>
      <c r="Y32" s="158">
        <f t="shared" si="12"/>
        <v>0</v>
      </c>
      <c r="Z32" s="158">
        <f t="shared" si="12"/>
        <v>0</v>
      </c>
      <c r="AA32" s="158">
        <f t="shared" si="12"/>
        <v>0</v>
      </c>
      <c r="AB32" s="158">
        <f t="shared" si="12"/>
        <v>0</v>
      </c>
      <c r="AC32" s="158">
        <f t="shared" si="12"/>
        <v>0</v>
      </c>
      <c r="AD32" s="158">
        <f t="shared" si="12"/>
        <v>0</v>
      </c>
      <c r="AE32" s="158">
        <f t="shared" si="12"/>
        <v>0</v>
      </c>
      <c r="AF32" s="158">
        <f t="shared" si="12"/>
        <v>0</v>
      </c>
      <c r="AG32" s="158">
        <f t="shared" si="12"/>
        <v>0</v>
      </c>
      <c r="AH32" s="158">
        <f t="shared" si="12"/>
        <v>0</v>
      </c>
      <c r="AI32" s="158">
        <f t="shared" si="12"/>
        <v>0</v>
      </c>
      <c r="AJ32" s="158">
        <f t="shared" si="12"/>
        <v>0</v>
      </c>
      <c r="AK32" s="158">
        <f t="shared" si="12"/>
        <v>0</v>
      </c>
      <c r="AL32" s="158">
        <f t="shared" si="12"/>
        <v>0</v>
      </c>
      <c r="AM32" s="158"/>
      <c r="AN32" s="158">
        <f>SUM(C32:AL32)</f>
        <v>0</v>
      </c>
    </row>
    <row r="33" spans="1:40" ht="15" customHeight="1">
      <c r="A33" s="118" t="str">
        <f>A11&amp;" - outstanding balance"</f>
        <v>Loan 4 - outstanding balance</v>
      </c>
      <c r="B33" s="118"/>
      <c r="C33" s="158">
        <f>IF(AND($B$11&gt;0,((YEAR(C$4)-YEAR($C$11))*12+MONTH(C$4)-MONTH($C$11))&gt;=0),$B$11-SUM($C32:C32),0)</f>
        <v>0</v>
      </c>
      <c r="D33" s="158">
        <f>IF(AND($B$11&gt;0,((YEAR(D$4)-YEAR($C$11))*12+MONTH(D$4)-MONTH($C$11))&gt;=0),$B$11-SUM($C32:D32),0)</f>
        <v>0</v>
      </c>
      <c r="E33" s="158">
        <f>IF(AND($B$11&gt;0,((YEAR(E$4)-YEAR($C$11))*12+MONTH(E$4)-MONTH($C$11))&gt;=0),$B$11-SUM($C32:E32),0)</f>
        <v>0</v>
      </c>
      <c r="F33" s="158">
        <f>IF(AND($B$11&gt;0,((YEAR(F$4)-YEAR($C$11))*12+MONTH(F$4)-MONTH($C$11))&gt;=0),$B$11-SUM($C32:F32),0)</f>
        <v>0</v>
      </c>
      <c r="G33" s="158">
        <f>IF(AND($B$11&gt;0,((YEAR(G$4)-YEAR($C$11))*12+MONTH(G$4)-MONTH($C$11))&gt;=0),$B$11-SUM($C32:G32),0)</f>
        <v>0</v>
      </c>
      <c r="H33" s="158">
        <f>IF(AND($B$11&gt;0,((YEAR(H$4)-YEAR($C$11))*12+MONTH(H$4)-MONTH($C$11))&gt;=0),$B$11-SUM($C32:H32),0)</f>
        <v>0</v>
      </c>
      <c r="I33" s="158">
        <f>IF(AND($B$11&gt;0,((YEAR(I$4)-YEAR($C$11))*12+MONTH(I$4)-MONTH($C$11))&gt;=0),$B$11-SUM($C32:I32),0)</f>
        <v>0</v>
      </c>
      <c r="J33" s="158">
        <f>IF(AND($B$11&gt;0,((YEAR(J$4)-YEAR($C$11))*12+MONTH(J$4)-MONTH($C$11))&gt;=0),$B$11-SUM($C32:J32),0)</f>
        <v>0</v>
      </c>
      <c r="K33" s="158">
        <f>IF(AND($B$11&gt;0,((YEAR(K$4)-YEAR($C$11))*12+MONTH(K$4)-MONTH($C$11))&gt;=0),$B$11-SUM($C32:K32),0)</f>
        <v>0</v>
      </c>
      <c r="L33" s="158">
        <f>IF(AND($B$11&gt;0,((YEAR(L$4)-YEAR($C$11))*12+MONTH(L$4)-MONTH($C$11))&gt;=0),$B$11-SUM($C32:L32),0)</f>
        <v>0</v>
      </c>
      <c r="M33" s="158">
        <f>IF(AND($B$11&gt;0,((YEAR(M$4)-YEAR($C$11))*12+MONTH(M$4)-MONTH($C$11))&gt;=0),$B$11-SUM($C32:M32),0)</f>
        <v>0</v>
      </c>
      <c r="N33" s="158">
        <f>IF(AND($B$11&gt;0,((YEAR(N$4)-YEAR($C$11))*12+MONTH(N$4)-MONTH($C$11))&gt;=0),$B$11-SUM($C32:N32),0)</f>
        <v>0</v>
      </c>
      <c r="O33" s="158">
        <f>IF(AND($B$11&gt;0,((YEAR(O$4)-YEAR($C$11))*12+MONTH(O$4)-MONTH($C$11))&gt;=0),$B$11-SUM($C32:O32),0)</f>
        <v>0</v>
      </c>
      <c r="P33" s="158">
        <f>IF(AND($B$11&gt;0,((YEAR(P$4)-YEAR($C$11))*12+MONTH(P$4)-MONTH($C$11))&gt;=0),$B$11-SUM($C32:P32),0)</f>
        <v>0</v>
      </c>
      <c r="Q33" s="158">
        <f>IF(AND($B$11&gt;0,((YEAR(Q$4)-YEAR($C$11))*12+MONTH(Q$4)-MONTH($C$11))&gt;=0),$B$11-SUM($C32:Q32),0)</f>
        <v>0</v>
      </c>
      <c r="R33" s="158">
        <f>IF(AND($B$11&gt;0,((YEAR(R$4)-YEAR($C$11))*12+MONTH(R$4)-MONTH($C$11))&gt;=0),$B$11-SUM($C32:R32),0)</f>
        <v>0</v>
      </c>
      <c r="S33" s="158">
        <f>IF(AND($B$11&gt;0,((YEAR(S$4)-YEAR($C$11))*12+MONTH(S$4)-MONTH($C$11))&gt;=0),$B$11-SUM($C32:S32),0)</f>
        <v>0</v>
      </c>
      <c r="T33" s="158">
        <f>IF(AND($B$11&gt;0,((YEAR(T$4)-YEAR($C$11))*12+MONTH(T$4)-MONTH($C$11))&gt;=0),$B$11-SUM($C32:T32),0)</f>
        <v>0</v>
      </c>
      <c r="U33" s="158">
        <f>IF(AND($B$11&gt;0,((YEAR(U$4)-YEAR($C$11))*12+MONTH(U$4)-MONTH($C$11))&gt;=0),$B$11-SUM($C32:U32),0)</f>
        <v>0</v>
      </c>
      <c r="V33" s="158">
        <f>IF(AND($B$11&gt;0,((YEAR(V$4)-YEAR($C$11))*12+MONTH(V$4)-MONTH($C$11))&gt;=0),$B$11-SUM($C32:V32),0)</f>
        <v>0</v>
      </c>
      <c r="W33" s="158">
        <f>IF(AND($B$11&gt;0,((YEAR(W$4)-YEAR($C$11))*12+MONTH(W$4)-MONTH($C$11))&gt;=0),$B$11-SUM($C32:W32),0)</f>
        <v>0</v>
      </c>
      <c r="X33" s="158">
        <f>IF(AND($B$11&gt;0,((YEAR(X$4)-YEAR($C$11))*12+MONTH(X$4)-MONTH($C$11))&gt;=0),$B$11-SUM($C32:X32),0)</f>
        <v>0</v>
      </c>
      <c r="Y33" s="158">
        <f>IF(AND($B$11&gt;0,((YEAR(Y$4)-YEAR($C$11))*12+MONTH(Y$4)-MONTH($C$11))&gt;=0),$B$11-SUM($C32:Y32),0)</f>
        <v>0</v>
      </c>
      <c r="Z33" s="158">
        <f>IF(AND($B$11&gt;0,((YEAR(Z$4)-YEAR($C$11))*12+MONTH(Z$4)-MONTH($C$11))&gt;=0),$B$11-SUM($C32:Z32),0)</f>
        <v>0</v>
      </c>
      <c r="AA33" s="158">
        <f>IF(AND($B$11&gt;0,((YEAR(AA$4)-YEAR($C$11))*12+MONTH(AA$4)-MONTH($C$11))&gt;=0),$B$11-SUM($C32:AA32),0)</f>
        <v>0</v>
      </c>
      <c r="AB33" s="158">
        <f>IF(AND($B$11&gt;0,((YEAR(AB$4)-YEAR($C$11))*12+MONTH(AB$4)-MONTH($C$11))&gt;=0),$B$11-SUM($C32:AB32),0)</f>
        <v>0</v>
      </c>
      <c r="AC33" s="158">
        <f>IF(AND($B$11&gt;0,((YEAR(AC$4)-YEAR($C$11))*12+MONTH(AC$4)-MONTH($C$11))&gt;=0),$B$11-SUM($C32:AC32),0)</f>
        <v>0</v>
      </c>
      <c r="AD33" s="158">
        <f>IF(AND($B$11&gt;0,((YEAR(AD$4)-YEAR($C$11))*12+MONTH(AD$4)-MONTH($C$11))&gt;=0),$B$11-SUM($C32:AD32),0)</f>
        <v>0</v>
      </c>
      <c r="AE33" s="158">
        <f>IF(AND($B$11&gt;0,((YEAR(AE$4)-YEAR($C$11))*12+MONTH(AE$4)-MONTH($C$11))&gt;=0),$B$11-SUM($C32:AE32),0)</f>
        <v>0</v>
      </c>
      <c r="AF33" s="158">
        <f>IF(AND($B$11&gt;0,((YEAR(AF$4)-YEAR($C$11))*12+MONTH(AF$4)-MONTH($C$11))&gt;=0),$B$11-SUM($C32:AF32),0)</f>
        <v>0</v>
      </c>
      <c r="AG33" s="158">
        <f>IF(AND($B$11&gt;0,((YEAR(AG$4)-YEAR($C$11))*12+MONTH(AG$4)-MONTH($C$11))&gt;=0),$B$11-SUM($C32:AG32),0)</f>
        <v>0</v>
      </c>
      <c r="AH33" s="158">
        <f>IF(AND($B$11&gt;0,((YEAR(AH$4)-YEAR($C$11))*12+MONTH(AH$4)-MONTH($C$11))&gt;=0),$B$11-SUM($C32:AH32),0)</f>
        <v>0</v>
      </c>
      <c r="AI33" s="158">
        <f>IF(AND($B$11&gt;0,((YEAR(AI$4)-YEAR($C$11))*12+MONTH(AI$4)-MONTH($C$11))&gt;=0),$B$11-SUM($C32:AI32),0)</f>
        <v>0</v>
      </c>
      <c r="AJ33" s="158">
        <f>IF(AND($B$11&gt;0,((YEAR(AJ$4)-YEAR($C$11))*12+MONTH(AJ$4)-MONTH($C$11))&gt;=0),$B$11-SUM($C32:AJ32),0)</f>
        <v>0</v>
      </c>
      <c r="AK33" s="158">
        <f>IF(AND($B$11&gt;0,((YEAR(AK$4)-YEAR($C$11))*12+MONTH(AK$4)-MONTH($C$11))&gt;=0),$B$11-SUM($C32:AK32),0)</f>
        <v>0</v>
      </c>
      <c r="AL33" s="158">
        <f>IF(AND($B$11&gt;0,((YEAR(AL$4)-YEAR($C$11))*12+MONTH(AL$4)-MONTH($C$11))&gt;=0),$B$11-SUM($C32:AL32),0)</f>
        <v>0</v>
      </c>
      <c r="AM33" s="158"/>
      <c r="AN33" s="158"/>
    </row>
    <row r="34" spans="1:40" ht="15" customHeight="1">
      <c r="A34" s="118"/>
      <c r="B34" s="118"/>
      <c r="C34" s="158"/>
      <c r="D34" s="158"/>
      <c r="E34" s="158"/>
      <c r="F34" s="158"/>
      <c r="G34" s="158"/>
      <c r="H34" s="158"/>
      <c r="I34" s="158"/>
      <c r="J34" s="158"/>
      <c r="K34" s="158"/>
      <c r="L34" s="158"/>
      <c r="M34" s="158"/>
      <c r="N34" s="158"/>
      <c r="O34" s="158"/>
      <c r="P34" s="158"/>
      <c r="Q34" s="158"/>
      <c r="R34" s="158"/>
      <c r="S34" s="158"/>
      <c r="T34" s="158"/>
      <c r="U34" s="158"/>
      <c r="V34" s="158"/>
      <c r="W34" s="158"/>
      <c r="X34" s="158"/>
      <c r="Y34" s="158"/>
      <c r="Z34" s="158"/>
      <c r="AA34" s="158"/>
      <c r="AB34" s="158"/>
      <c r="AC34" s="158"/>
      <c r="AD34" s="158"/>
      <c r="AE34" s="158"/>
      <c r="AF34" s="158"/>
      <c r="AG34" s="158"/>
      <c r="AH34" s="158"/>
      <c r="AI34" s="158"/>
      <c r="AJ34" s="158"/>
      <c r="AK34" s="158"/>
      <c r="AL34" s="158"/>
      <c r="AM34" s="158"/>
      <c r="AN34" s="158">
        <f>SUM(C34:AL34)</f>
        <v>0</v>
      </c>
    </row>
    <row r="35" spans="1:40" ht="15" customHeight="1">
      <c r="A35" s="118" t="str">
        <f>A12&amp;" - disbursement"</f>
        <v>Loan 5 - disbursement</v>
      </c>
      <c r="B35" s="118"/>
      <c r="C35" s="158">
        <f t="shared" ref="C35:AL35" si="13">IF(AND($B$12&gt;0,((YEAR(C$4)-YEAR($C$12))*12+MONTH(C$4)-MONTH($C$12))=0),$B$12,0)</f>
        <v>0</v>
      </c>
      <c r="D35" s="158">
        <f t="shared" si="13"/>
        <v>0</v>
      </c>
      <c r="E35" s="158">
        <f t="shared" si="13"/>
        <v>0</v>
      </c>
      <c r="F35" s="158">
        <f t="shared" si="13"/>
        <v>0</v>
      </c>
      <c r="G35" s="158">
        <f t="shared" si="13"/>
        <v>0</v>
      </c>
      <c r="H35" s="158">
        <f t="shared" si="13"/>
        <v>0</v>
      </c>
      <c r="I35" s="158">
        <f t="shared" si="13"/>
        <v>0</v>
      </c>
      <c r="J35" s="158">
        <f t="shared" si="13"/>
        <v>0</v>
      </c>
      <c r="K35" s="158">
        <f t="shared" si="13"/>
        <v>0</v>
      </c>
      <c r="L35" s="158">
        <f t="shared" si="13"/>
        <v>0</v>
      </c>
      <c r="M35" s="158">
        <f t="shared" si="13"/>
        <v>0</v>
      </c>
      <c r="N35" s="158">
        <f t="shared" si="13"/>
        <v>0</v>
      </c>
      <c r="O35" s="158">
        <f t="shared" si="13"/>
        <v>0</v>
      </c>
      <c r="P35" s="158">
        <f t="shared" si="13"/>
        <v>0</v>
      </c>
      <c r="Q35" s="158">
        <f t="shared" si="13"/>
        <v>0</v>
      </c>
      <c r="R35" s="158">
        <f t="shared" si="13"/>
        <v>0</v>
      </c>
      <c r="S35" s="158">
        <f t="shared" si="13"/>
        <v>0</v>
      </c>
      <c r="T35" s="158">
        <f t="shared" si="13"/>
        <v>0</v>
      </c>
      <c r="U35" s="158">
        <f t="shared" si="13"/>
        <v>0</v>
      </c>
      <c r="V35" s="158">
        <f t="shared" si="13"/>
        <v>0</v>
      </c>
      <c r="W35" s="158">
        <f t="shared" si="13"/>
        <v>0</v>
      </c>
      <c r="X35" s="158">
        <f t="shared" si="13"/>
        <v>0</v>
      </c>
      <c r="Y35" s="158">
        <f t="shared" si="13"/>
        <v>0</v>
      </c>
      <c r="Z35" s="158">
        <f t="shared" si="13"/>
        <v>0</v>
      </c>
      <c r="AA35" s="158">
        <f t="shared" si="13"/>
        <v>0</v>
      </c>
      <c r="AB35" s="158">
        <f t="shared" si="13"/>
        <v>0</v>
      </c>
      <c r="AC35" s="158">
        <f t="shared" si="13"/>
        <v>0</v>
      </c>
      <c r="AD35" s="158">
        <f t="shared" si="13"/>
        <v>0</v>
      </c>
      <c r="AE35" s="158">
        <f t="shared" si="13"/>
        <v>0</v>
      </c>
      <c r="AF35" s="158">
        <f t="shared" si="13"/>
        <v>0</v>
      </c>
      <c r="AG35" s="158">
        <f t="shared" si="13"/>
        <v>0</v>
      </c>
      <c r="AH35" s="158">
        <f t="shared" si="13"/>
        <v>0</v>
      </c>
      <c r="AI35" s="158">
        <f t="shared" si="13"/>
        <v>0</v>
      </c>
      <c r="AJ35" s="158">
        <f t="shared" si="13"/>
        <v>0</v>
      </c>
      <c r="AK35" s="158">
        <f t="shared" si="13"/>
        <v>0</v>
      </c>
      <c r="AL35" s="158">
        <f t="shared" si="13"/>
        <v>0</v>
      </c>
      <c r="AM35" s="158"/>
      <c r="AN35" s="158">
        <f>SUM(C35:AL35)</f>
        <v>0</v>
      </c>
    </row>
    <row r="36" spans="1:40" ht="15" customHeight="1">
      <c r="A36" s="118" t="str">
        <f>A12&amp;" - interest"</f>
        <v>Loan 5 - interest</v>
      </c>
      <c r="B36" s="118"/>
      <c r="C36" s="158">
        <f t="shared" ref="C36:AL36" si="14">IF(AND($B$12&gt;0,$E$12&gt;0,((YEAR(C$4)-YEAR($C$12))*12+MONTH(C$4)-MONTH($C$12))&gt;=1,((YEAR(C$4)-YEAR($C$12))*12+MONTH(C$4)-MONTH($C$12))&lt;=$E$12),IF($D$12=0,0,IPMT($D$12/12,((YEAR(C$4)-YEAR($C$12))*12+MONTH(C$4)-MONTH($C$12)),$E$12,-$B$12)),0)</f>
        <v>0</v>
      </c>
      <c r="D36" s="158">
        <f t="shared" si="14"/>
        <v>0</v>
      </c>
      <c r="E36" s="158">
        <f t="shared" si="14"/>
        <v>0</v>
      </c>
      <c r="F36" s="158">
        <f t="shared" si="14"/>
        <v>0</v>
      </c>
      <c r="G36" s="158">
        <f t="shared" si="14"/>
        <v>0</v>
      </c>
      <c r="H36" s="158">
        <f t="shared" si="14"/>
        <v>0</v>
      </c>
      <c r="I36" s="158">
        <f t="shared" si="14"/>
        <v>0</v>
      </c>
      <c r="J36" s="158">
        <f t="shared" si="14"/>
        <v>0</v>
      </c>
      <c r="K36" s="158">
        <f t="shared" si="14"/>
        <v>0</v>
      </c>
      <c r="L36" s="158">
        <f t="shared" si="14"/>
        <v>0</v>
      </c>
      <c r="M36" s="158">
        <f t="shared" si="14"/>
        <v>0</v>
      </c>
      <c r="N36" s="158">
        <f t="shared" si="14"/>
        <v>0</v>
      </c>
      <c r="O36" s="158">
        <f t="shared" si="14"/>
        <v>0</v>
      </c>
      <c r="P36" s="158">
        <f t="shared" si="14"/>
        <v>0</v>
      </c>
      <c r="Q36" s="158">
        <f t="shared" si="14"/>
        <v>0</v>
      </c>
      <c r="R36" s="158">
        <f t="shared" si="14"/>
        <v>0</v>
      </c>
      <c r="S36" s="158">
        <f t="shared" si="14"/>
        <v>0</v>
      </c>
      <c r="T36" s="158">
        <f t="shared" si="14"/>
        <v>0</v>
      </c>
      <c r="U36" s="158">
        <f t="shared" si="14"/>
        <v>0</v>
      </c>
      <c r="V36" s="158">
        <f t="shared" si="14"/>
        <v>0</v>
      </c>
      <c r="W36" s="158">
        <f t="shared" si="14"/>
        <v>0</v>
      </c>
      <c r="X36" s="158">
        <f t="shared" si="14"/>
        <v>0</v>
      </c>
      <c r="Y36" s="158">
        <f t="shared" si="14"/>
        <v>0</v>
      </c>
      <c r="Z36" s="158">
        <f t="shared" si="14"/>
        <v>0</v>
      </c>
      <c r="AA36" s="158">
        <f t="shared" si="14"/>
        <v>0</v>
      </c>
      <c r="AB36" s="158">
        <f t="shared" si="14"/>
        <v>0</v>
      </c>
      <c r="AC36" s="158">
        <f t="shared" si="14"/>
        <v>0</v>
      </c>
      <c r="AD36" s="158">
        <f t="shared" si="14"/>
        <v>0</v>
      </c>
      <c r="AE36" s="158">
        <f t="shared" si="14"/>
        <v>0</v>
      </c>
      <c r="AF36" s="158">
        <f t="shared" si="14"/>
        <v>0</v>
      </c>
      <c r="AG36" s="158">
        <f t="shared" si="14"/>
        <v>0</v>
      </c>
      <c r="AH36" s="158">
        <f t="shared" si="14"/>
        <v>0</v>
      </c>
      <c r="AI36" s="158">
        <f t="shared" si="14"/>
        <v>0</v>
      </c>
      <c r="AJ36" s="158">
        <f t="shared" si="14"/>
        <v>0</v>
      </c>
      <c r="AK36" s="158">
        <f t="shared" si="14"/>
        <v>0</v>
      </c>
      <c r="AL36" s="158">
        <f t="shared" si="14"/>
        <v>0</v>
      </c>
      <c r="AM36" s="158"/>
      <c r="AN36" s="158">
        <f>SUM(C36:AL36)</f>
        <v>0</v>
      </c>
    </row>
    <row r="37" spans="1:40" ht="15" customHeight="1">
      <c r="A37" s="118" t="str">
        <f>A12&amp;" - principal repaid"</f>
        <v>Loan 5 - principal repaid</v>
      </c>
      <c r="B37" s="118"/>
      <c r="C37" s="158">
        <f t="shared" ref="C37:AL37" si="15">IF(AND($B$12&gt;0,$E$12&gt;0,((YEAR(C$4)-YEAR($C$12))*12+MONTH(C$4)-MONTH($C$12))&gt;=1,((YEAR(C$4)-YEAR($C$12))*12+MONTH(C$4)-MONTH($C$12))&lt;=$E$12),IF($D$12=0,$B$12/$E$12,PPMT($D$12/12,((YEAR(C$4)-YEAR($C$12))*12+MONTH(C$4)-MONTH($C$12)),$E$12,-$B$12)),0)</f>
        <v>0</v>
      </c>
      <c r="D37" s="158">
        <f t="shared" si="15"/>
        <v>0</v>
      </c>
      <c r="E37" s="158">
        <f t="shared" si="15"/>
        <v>0</v>
      </c>
      <c r="F37" s="158">
        <f t="shared" si="15"/>
        <v>0</v>
      </c>
      <c r="G37" s="158">
        <f t="shared" si="15"/>
        <v>0</v>
      </c>
      <c r="H37" s="158">
        <f t="shared" si="15"/>
        <v>0</v>
      </c>
      <c r="I37" s="158">
        <f t="shared" si="15"/>
        <v>0</v>
      </c>
      <c r="J37" s="158">
        <f t="shared" si="15"/>
        <v>0</v>
      </c>
      <c r="K37" s="158">
        <f t="shared" si="15"/>
        <v>0</v>
      </c>
      <c r="L37" s="158">
        <f t="shared" si="15"/>
        <v>0</v>
      </c>
      <c r="M37" s="158">
        <f t="shared" si="15"/>
        <v>0</v>
      </c>
      <c r="N37" s="158">
        <f t="shared" si="15"/>
        <v>0</v>
      </c>
      <c r="O37" s="158">
        <f t="shared" si="15"/>
        <v>0</v>
      </c>
      <c r="P37" s="158">
        <f t="shared" si="15"/>
        <v>0</v>
      </c>
      <c r="Q37" s="158">
        <f t="shared" si="15"/>
        <v>0</v>
      </c>
      <c r="R37" s="158">
        <f t="shared" si="15"/>
        <v>0</v>
      </c>
      <c r="S37" s="158">
        <f t="shared" si="15"/>
        <v>0</v>
      </c>
      <c r="T37" s="158">
        <f t="shared" si="15"/>
        <v>0</v>
      </c>
      <c r="U37" s="158">
        <f t="shared" si="15"/>
        <v>0</v>
      </c>
      <c r="V37" s="158">
        <f t="shared" si="15"/>
        <v>0</v>
      </c>
      <c r="W37" s="158">
        <f t="shared" si="15"/>
        <v>0</v>
      </c>
      <c r="X37" s="158">
        <f t="shared" si="15"/>
        <v>0</v>
      </c>
      <c r="Y37" s="158">
        <f t="shared" si="15"/>
        <v>0</v>
      </c>
      <c r="Z37" s="158">
        <f t="shared" si="15"/>
        <v>0</v>
      </c>
      <c r="AA37" s="158">
        <f t="shared" si="15"/>
        <v>0</v>
      </c>
      <c r="AB37" s="158">
        <f t="shared" si="15"/>
        <v>0</v>
      </c>
      <c r="AC37" s="158">
        <f t="shared" si="15"/>
        <v>0</v>
      </c>
      <c r="AD37" s="158">
        <f t="shared" si="15"/>
        <v>0</v>
      </c>
      <c r="AE37" s="158">
        <f t="shared" si="15"/>
        <v>0</v>
      </c>
      <c r="AF37" s="158">
        <f t="shared" si="15"/>
        <v>0</v>
      </c>
      <c r="AG37" s="158">
        <f t="shared" si="15"/>
        <v>0</v>
      </c>
      <c r="AH37" s="158">
        <f t="shared" si="15"/>
        <v>0</v>
      </c>
      <c r="AI37" s="158">
        <f t="shared" si="15"/>
        <v>0</v>
      </c>
      <c r="AJ37" s="158">
        <f t="shared" si="15"/>
        <v>0</v>
      </c>
      <c r="AK37" s="158">
        <f t="shared" si="15"/>
        <v>0</v>
      </c>
      <c r="AL37" s="158">
        <f t="shared" si="15"/>
        <v>0</v>
      </c>
      <c r="AM37" s="158"/>
      <c r="AN37" s="158">
        <f>SUM(C37:AL37)</f>
        <v>0</v>
      </c>
    </row>
    <row r="38" spans="1:40" ht="15" customHeight="1">
      <c r="A38" s="118" t="str">
        <f>A12&amp;" - outstanding balance"</f>
        <v>Loan 5 - outstanding balance</v>
      </c>
      <c r="B38" s="118"/>
      <c r="C38" s="158">
        <f>IF(AND($B$12&gt;0,((YEAR(C$4)-YEAR($C$12))*12+MONTH(C$4)-MONTH($C$12))&gt;=0),$B$12-SUM($C37:C37),0)</f>
        <v>0</v>
      </c>
      <c r="D38" s="158">
        <f>IF(AND($B$12&gt;0,((YEAR(D$4)-YEAR($C$12))*12+MONTH(D$4)-MONTH($C$12))&gt;=0),$B$12-SUM($C37:D37),0)</f>
        <v>0</v>
      </c>
      <c r="E38" s="158">
        <f>IF(AND($B$12&gt;0,((YEAR(E$4)-YEAR($C$12))*12+MONTH(E$4)-MONTH($C$12))&gt;=0),$B$12-SUM($C37:E37),0)</f>
        <v>0</v>
      </c>
      <c r="F38" s="158">
        <f>IF(AND($B$12&gt;0,((YEAR(F$4)-YEAR($C$12))*12+MONTH(F$4)-MONTH($C$12))&gt;=0),$B$12-SUM($C37:F37),0)</f>
        <v>0</v>
      </c>
      <c r="G38" s="158">
        <f>IF(AND($B$12&gt;0,((YEAR(G$4)-YEAR($C$12))*12+MONTH(G$4)-MONTH($C$12))&gt;=0),$B$12-SUM($C37:G37),0)</f>
        <v>0</v>
      </c>
      <c r="H38" s="158">
        <f>IF(AND($B$12&gt;0,((YEAR(H$4)-YEAR($C$12))*12+MONTH(H$4)-MONTH($C$12))&gt;=0),$B$12-SUM($C37:H37),0)</f>
        <v>0</v>
      </c>
      <c r="I38" s="158">
        <f>IF(AND($B$12&gt;0,((YEAR(I$4)-YEAR($C$12))*12+MONTH(I$4)-MONTH($C$12))&gt;=0),$B$12-SUM($C37:I37),0)</f>
        <v>0</v>
      </c>
      <c r="J38" s="158">
        <f>IF(AND($B$12&gt;0,((YEAR(J$4)-YEAR($C$12))*12+MONTH(J$4)-MONTH($C$12))&gt;=0),$B$12-SUM($C37:J37),0)</f>
        <v>0</v>
      </c>
      <c r="K38" s="158">
        <f>IF(AND($B$12&gt;0,((YEAR(K$4)-YEAR($C$12))*12+MONTH(K$4)-MONTH($C$12))&gt;=0),$B$12-SUM($C37:K37),0)</f>
        <v>0</v>
      </c>
      <c r="L38" s="158">
        <f>IF(AND($B$12&gt;0,((YEAR(L$4)-YEAR($C$12))*12+MONTH(L$4)-MONTH($C$12))&gt;=0),$B$12-SUM($C37:L37),0)</f>
        <v>0</v>
      </c>
      <c r="M38" s="158">
        <f>IF(AND($B$12&gt;0,((YEAR(M$4)-YEAR($C$12))*12+MONTH(M$4)-MONTH($C$12))&gt;=0),$B$12-SUM($C37:M37),0)</f>
        <v>0</v>
      </c>
      <c r="N38" s="158">
        <f>IF(AND($B$12&gt;0,((YEAR(N$4)-YEAR($C$12))*12+MONTH(N$4)-MONTH($C$12))&gt;=0),$B$12-SUM($C37:N37),0)</f>
        <v>0</v>
      </c>
      <c r="O38" s="158">
        <f>IF(AND($B$12&gt;0,((YEAR(O$4)-YEAR($C$12))*12+MONTH(O$4)-MONTH($C$12))&gt;=0),$B$12-SUM($C37:O37),0)</f>
        <v>0</v>
      </c>
      <c r="P38" s="158">
        <f>IF(AND($B$12&gt;0,((YEAR(P$4)-YEAR($C$12))*12+MONTH(P$4)-MONTH($C$12))&gt;=0),$B$12-SUM($C37:P37),0)</f>
        <v>0</v>
      </c>
      <c r="Q38" s="158">
        <f>IF(AND($B$12&gt;0,((YEAR(Q$4)-YEAR($C$12))*12+MONTH(Q$4)-MONTH($C$12))&gt;=0),$B$12-SUM($C37:Q37),0)</f>
        <v>0</v>
      </c>
      <c r="R38" s="158">
        <f>IF(AND($B$12&gt;0,((YEAR(R$4)-YEAR($C$12))*12+MONTH(R$4)-MONTH($C$12))&gt;=0),$B$12-SUM($C37:R37),0)</f>
        <v>0</v>
      </c>
      <c r="S38" s="158">
        <f>IF(AND($B$12&gt;0,((YEAR(S$4)-YEAR($C$12))*12+MONTH(S$4)-MONTH($C$12))&gt;=0),$B$12-SUM($C37:S37),0)</f>
        <v>0</v>
      </c>
      <c r="T38" s="158">
        <f>IF(AND($B$12&gt;0,((YEAR(T$4)-YEAR($C$12))*12+MONTH(T$4)-MONTH($C$12))&gt;=0),$B$12-SUM($C37:T37),0)</f>
        <v>0</v>
      </c>
      <c r="U38" s="158">
        <f>IF(AND($B$12&gt;0,((YEAR(U$4)-YEAR($C$12))*12+MONTH(U$4)-MONTH($C$12))&gt;=0),$B$12-SUM($C37:U37),0)</f>
        <v>0</v>
      </c>
      <c r="V38" s="158">
        <f>IF(AND($B$12&gt;0,((YEAR(V$4)-YEAR($C$12))*12+MONTH(V$4)-MONTH($C$12))&gt;=0),$B$12-SUM($C37:V37),0)</f>
        <v>0</v>
      </c>
      <c r="W38" s="158">
        <f>IF(AND($B$12&gt;0,((YEAR(W$4)-YEAR($C$12))*12+MONTH(W$4)-MONTH($C$12))&gt;=0),$B$12-SUM($C37:W37),0)</f>
        <v>0</v>
      </c>
      <c r="X38" s="158">
        <f>IF(AND($B$12&gt;0,((YEAR(X$4)-YEAR($C$12))*12+MONTH(X$4)-MONTH($C$12))&gt;=0),$B$12-SUM($C37:X37),0)</f>
        <v>0</v>
      </c>
      <c r="Y38" s="158">
        <f>IF(AND($B$12&gt;0,((YEAR(Y$4)-YEAR($C$12))*12+MONTH(Y$4)-MONTH($C$12))&gt;=0),$B$12-SUM($C37:Y37),0)</f>
        <v>0</v>
      </c>
      <c r="Z38" s="158">
        <f>IF(AND($B$12&gt;0,((YEAR(Z$4)-YEAR($C$12))*12+MONTH(Z$4)-MONTH($C$12))&gt;=0),$B$12-SUM($C37:Z37),0)</f>
        <v>0</v>
      </c>
      <c r="AA38" s="158">
        <f>IF(AND($B$12&gt;0,((YEAR(AA$4)-YEAR($C$12))*12+MONTH(AA$4)-MONTH($C$12))&gt;=0),$B$12-SUM($C37:AA37),0)</f>
        <v>0</v>
      </c>
      <c r="AB38" s="158">
        <f>IF(AND($B$12&gt;0,((YEAR(AB$4)-YEAR($C$12))*12+MONTH(AB$4)-MONTH($C$12))&gt;=0),$B$12-SUM($C37:AB37),0)</f>
        <v>0</v>
      </c>
      <c r="AC38" s="158">
        <f>IF(AND($B$12&gt;0,((YEAR(AC$4)-YEAR($C$12))*12+MONTH(AC$4)-MONTH($C$12))&gt;=0),$B$12-SUM($C37:AC37),0)</f>
        <v>0</v>
      </c>
      <c r="AD38" s="158">
        <f>IF(AND($B$12&gt;0,((YEAR(AD$4)-YEAR($C$12))*12+MONTH(AD$4)-MONTH($C$12))&gt;=0),$B$12-SUM($C37:AD37),0)</f>
        <v>0</v>
      </c>
      <c r="AE38" s="158">
        <f>IF(AND($B$12&gt;0,((YEAR(AE$4)-YEAR($C$12))*12+MONTH(AE$4)-MONTH($C$12))&gt;=0),$B$12-SUM($C37:AE37),0)</f>
        <v>0</v>
      </c>
      <c r="AF38" s="158">
        <f>IF(AND($B$12&gt;0,((YEAR(AF$4)-YEAR($C$12))*12+MONTH(AF$4)-MONTH($C$12))&gt;=0),$B$12-SUM($C37:AF37),0)</f>
        <v>0</v>
      </c>
      <c r="AG38" s="158">
        <f>IF(AND($B$12&gt;0,((YEAR(AG$4)-YEAR($C$12))*12+MONTH(AG$4)-MONTH($C$12))&gt;=0),$B$12-SUM($C37:AG37),0)</f>
        <v>0</v>
      </c>
      <c r="AH38" s="158">
        <f>IF(AND($B$12&gt;0,((YEAR(AH$4)-YEAR($C$12))*12+MONTH(AH$4)-MONTH($C$12))&gt;=0),$B$12-SUM($C37:AH37),0)</f>
        <v>0</v>
      </c>
      <c r="AI38" s="158">
        <f>IF(AND($B$12&gt;0,((YEAR(AI$4)-YEAR($C$12))*12+MONTH(AI$4)-MONTH($C$12))&gt;=0),$B$12-SUM($C37:AI37),0)</f>
        <v>0</v>
      </c>
      <c r="AJ38" s="158">
        <f>IF(AND($B$12&gt;0,((YEAR(AJ$4)-YEAR($C$12))*12+MONTH(AJ$4)-MONTH($C$12))&gt;=0),$B$12-SUM($C37:AJ37),0)</f>
        <v>0</v>
      </c>
      <c r="AK38" s="158">
        <f>IF(AND($B$12&gt;0,((YEAR(AK$4)-YEAR($C$12))*12+MONTH(AK$4)-MONTH($C$12))&gt;=0),$B$12-SUM($C37:AK37),0)</f>
        <v>0</v>
      </c>
      <c r="AL38" s="158">
        <f>IF(AND($B$12&gt;0,((YEAR(AL$4)-YEAR($C$12))*12+MONTH(AL$4)-MONTH($C$12))&gt;=0),$B$12-SUM($C37:AL37),0)</f>
        <v>0</v>
      </c>
      <c r="AM38" s="158"/>
      <c r="AN38" s="158"/>
    </row>
    <row r="39" spans="1:40" ht="15" customHeight="1">
      <c r="A39" s="118"/>
      <c r="B39" s="118"/>
      <c r="C39" s="158"/>
      <c r="D39" s="158"/>
      <c r="E39" s="158"/>
      <c r="F39" s="158"/>
      <c r="G39" s="158"/>
      <c r="H39" s="158"/>
      <c r="I39" s="158"/>
      <c r="J39" s="158"/>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8"/>
      <c r="AK39" s="158"/>
      <c r="AL39" s="158"/>
      <c r="AM39" s="158"/>
      <c r="AN39" s="158">
        <f>SUM(C39:AL39)</f>
        <v>0</v>
      </c>
    </row>
    <row r="40" spans="1:40" ht="15" customHeight="1">
      <c r="A40" s="118"/>
      <c r="B40" s="118"/>
      <c r="C40" s="158"/>
      <c r="D40" s="158"/>
      <c r="E40" s="158"/>
      <c r="F40" s="158"/>
      <c r="G40" s="158"/>
      <c r="H40" s="158"/>
      <c r="I40" s="158"/>
      <c r="J40" s="158"/>
      <c r="K40" s="158"/>
      <c r="L40" s="158"/>
      <c r="M40" s="158"/>
      <c r="N40" s="158"/>
      <c r="O40" s="158"/>
      <c r="P40" s="158"/>
      <c r="Q40" s="158"/>
      <c r="R40" s="158"/>
      <c r="S40" s="158"/>
      <c r="T40" s="158"/>
      <c r="U40" s="158"/>
      <c r="V40" s="158"/>
      <c r="W40" s="158"/>
      <c r="X40" s="158"/>
      <c r="Y40" s="158"/>
      <c r="Z40" s="158"/>
      <c r="AA40" s="158"/>
      <c r="AB40" s="158"/>
      <c r="AC40" s="158"/>
      <c r="AD40" s="158"/>
      <c r="AE40" s="158"/>
      <c r="AF40" s="158"/>
      <c r="AG40" s="158"/>
      <c r="AH40" s="158"/>
      <c r="AI40" s="158"/>
      <c r="AJ40" s="158"/>
      <c r="AK40" s="158"/>
      <c r="AL40" s="158"/>
      <c r="AM40" s="158"/>
      <c r="AN40" s="158"/>
    </row>
    <row r="41" spans="1:40" ht="15" customHeight="1">
      <c r="A41" s="118"/>
      <c r="B41" s="118"/>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8"/>
      <c r="AD41" s="158"/>
      <c r="AE41" s="158"/>
      <c r="AF41" s="158"/>
      <c r="AG41" s="158"/>
      <c r="AH41" s="158"/>
      <c r="AI41" s="158"/>
      <c r="AJ41" s="158"/>
      <c r="AK41" s="158"/>
      <c r="AL41" s="158"/>
      <c r="AM41" s="158"/>
      <c r="AN41" s="158"/>
    </row>
    <row r="42" spans="1:40" ht="15" customHeight="1">
      <c r="A42" s="118"/>
      <c r="B42" s="11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row>
    <row r="43" spans="1:40" ht="15" customHeight="1">
      <c r="A43" s="118"/>
      <c r="B43" s="11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8"/>
      <c r="AD43" s="158"/>
      <c r="AE43" s="158"/>
      <c r="AF43" s="158"/>
      <c r="AG43" s="158"/>
      <c r="AH43" s="158"/>
      <c r="AI43" s="158"/>
      <c r="AJ43" s="158"/>
      <c r="AK43" s="158"/>
      <c r="AL43" s="158"/>
      <c r="AM43" s="158"/>
      <c r="AN43" s="158"/>
    </row>
    <row r="44" spans="1:40" ht="15" customHeight="1">
      <c r="A44" s="118"/>
      <c r="B44" s="11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8"/>
      <c r="AD44" s="158"/>
      <c r="AE44" s="158"/>
      <c r="AF44" s="158"/>
      <c r="AG44" s="158"/>
      <c r="AH44" s="158"/>
      <c r="AI44" s="158"/>
      <c r="AJ44" s="158"/>
      <c r="AK44" s="158"/>
      <c r="AL44" s="158"/>
      <c r="AM44" s="158"/>
      <c r="AN44" s="158"/>
    </row>
    <row r="45" spans="1:40" ht="15" customHeight="1">
      <c r="A45" s="118"/>
      <c r="B45" s="11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8"/>
      <c r="AD45" s="158"/>
      <c r="AE45" s="158"/>
      <c r="AF45" s="158"/>
      <c r="AG45" s="158"/>
      <c r="AH45" s="158"/>
      <c r="AI45" s="158"/>
      <c r="AJ45" s="158"/>
      <c r="AK45" s="158"/>
      <c r="AL45" s="158"/>
      <c r="AM45" s="158"/>
      <c r="AN45" s="158"/>
    </row>
    <row r="46" spans="1:40" ht="15" customHeight="1">
      <c r="A46" s="118"/>
      <c r="B46" s="11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8"/>
      <c r="AF46" s="158"/>
      <c r="AG46" s="158"/>
      <c r="AH46" s="158"/>
      <c r="AI46" s="158"/>
      <c r="AJ46" s="158"/>
      <c r="AK46" s="158"/>
      <c r="AL46" s="158"/>
      <c r="AM46" s="158"/>
      <c r="AN46" s="158"/>
    </row>
    <row r="47" spans="1:40" ht="15" customHeight="1">
      <c r="A47" s="119" t="s">
        <v>239</v>
      </c>
      <c r="B47" s="119"/>
      <c r="C47" s="159">
        <f t="shared" ref="C47:AL47" si="16">C15+C20+C25+C30+C35</f>
        <v>0</v>
      </c>
      <c r="D47" s="159">
        <f t="shared" si="16"/>
        <v>0</v>
      </c>
      <c r="E47" s="159">
        <f t="shared" si="16"/>
        <v>0</v>
      </c>
      <c r="F47" s="159">
        <f t="shared" si="16"/>
        <v>0</v>
      </c>
      <c r="G47" s="159">
        <f t="shared" si="16"/>
        <v>0</v>
      </c>
      <c r="H47" s="159">
        <f t="shared" si="16"/>
        <v>0</v>
      </c>
      <c r="I47" s="159">
        <f t="shared" si="16"/>
        <v>0</v>
      </c>
      <c r="J47" s="159">
        <f t="shared" si="16"/>
        <v>0</v>
      </c>
      <c r="K47" s="159">
        <f t="shared" si="16"/>
        <v>0</v>
      </c>
      <c r="L47" s="159">
        <f t="shared" si="16"/>
        <v>0</v>
      </c>
      <c r="M47" s="159">
        <f t="shared" si="16"/>
        <v>0</v>
      </c>
      <c r="N47" s="159">
        <f t="shared" si="16"/>
        <v>0</v>
      </c>
      <c r="O47" s="159">
        <f t="shared" si="16"/>
        <v>0</v>
      </c>
      <c r="P47" s="159">
        <f t="shared" si="16"/>
        <v>0</v>
      </c>
      <c r="Q47" s="159">
        <f t="shared" si="16"/>
        <v>0</v>
      </c>
      <c r="R47" s="159">
        <f t="shared" si="16"/>
        <v>0</v>
      </c>
      <c r="S47" s="159">
        <f t="shared" si="16"/>
        <v>0</v>
      </c>
      <c r="T47" s="159">
        <f t="shared" si="16"/>
        <v>0</v>
      </c>
      <c r="U47" s="159">
        <f t="shared" si="16"/>
        <v>0</v>
      </c>
      <c r="V47" s="159">
        <f t="shared" si="16"/>
        <v>0</v>
      </c>
      <c r="W47" s="159">
        <f t="shared" si="16"/>
        <v>0</v>
      </c>
      <c r="X47" s="159">
        <f t="shared" si="16"/>
        <v>0</v>
      </c>
      <c r="Y47" s="159">
        <f t="shared" si="16"/>
        <v>0</v>
      </c>
      <c r="Z47" s="159">
        <f t="shared" si="16"/>
        <v>0</v>
      </c>
      <c r="AA47" s="159">
        <f t="shared" si="16"/>
        <v>0</v>
      </c>
      <c r="AB47" s="159">
        <f t="shared" si="16"/>
        <v>0</v>
      </c>
      <c r="AC47" s="159">
        <f t="shared" si="16"/>
        <v>0</v>
      </c>
      <c r="AD47" s="159">
        <f t="shared" si="16"/>
        <v>0</v>
      </c>
      <c r="AE47" s="159">
        <f t="shared" si="16"/>
        <v>0</v>
      </c>
      <c r="AF47" s="159">
        <f t="shared" si="16"/>
        <v>0</v>
      </c>
      <c r="AG47" s="159">
        <f t="shared" si="16"/>
        <v>0</v>
      </c>
      <c r="AH47" s="159">
        <f t="shared" si="16"/>
        <v>0</v>
      </c>
      <c r="AI47" s="159">
        <f t="shared" si="16"/>
        <v>0</v>
      </c>
      <c r="AJ47" s="159">
        <f t="shared" si="16"/>
        <v>0</v>
      </c>
      <c r="AK47" s="159">
        <f t="shared" si="16"/>
        <v>0</v>
      </c>
      <c r="AL47" s="159">
        <f t="shared" si="16"/>
        <v>0</v>
      </c>
      <c r="AM47" s="159"/>
      <c r="AN47" s="159">
        <f>SUM(C47:AL47)</f>
        <v>0</v>
      </c>
    </row>
    <row r="48" spans="1:40" ht="15" customHeight="1">
      <c r="A48" s="119" t="s">
        <v>240</v>
      </c>
      <c r="B48" s="119"/>
      <c r="C48" s="159">
        <f t="shared" ref="C48:AL48" si="17">C16+C21+C26+C31+C36</f>
        <v>0</v>
      </c>
      <c r="D48" s="159">
        <f t="shared" si="17"/>
        <v>0</v>
      </c>
      <c r="E48" s="159">
        <f t="shared" si="17"/>
        <v>0</v>
      </c>
      <c r="F48" s="159">
        <f t="shared" si="17"/>
        <v>0</v>
      </c>
      <c r="G48" s="159">
        <f t="shared" si="17"/>
        <v>0</v>
      </c>
      <c r="H48" s="159">
        <f t="shared" si="17"/>
        <v>0</v>
      </c>
      <c r="I48" s="159">
        <f t="shared" si="17"/>
        <v>0</v>
      </c>
      <c r="J48" s="159">
        <f t="shared" si="17"/>
        <v>0</v>
      </c>
      <c r="K48" s="159">
        <f t="shared" si="17"/>
        <v>0</v>
      </c>
      <c r="L48" s="159">
        <f t="shared" si="17"/>
        <v>0</v>
      </c>
      <c r="M48" s="159">
        <f t="shared" si="17"/>
        <v>0</v>
      </c>
      <c r="N48" s="159">
        <f t="shared" si="17"/>
        <v>0</v>
      </c>
      <c r="O48" s="159">
        <f t="shared" si="17"/>
        <v>0</v>
      </c>
      <c r="P48" s="159">
        <f t="shared" si="17"/>
        <v>0</v>
      </c>
      <c r="Q48" s="159">
        <f t="shared" si="17"/>
        <v>0</v>
      </c>
      <c r="R48" s="159">
        <f t="shared" si="17"/>
        <v>0</v>
      </c>
      <c r="S48" s="159">
        <f t="shared" si="17"/>
        <v>0</v>
      </c>
      <c r="T48" s="159">
        <f t="shared" si="17"/>
        <v>0</v>
      </c>
      <c r="U48" s="159">
        <f t="shared" si="17"/>
        <v>0</v>
      </c>
      <c r="V48" s="159">
        <f t="shared" si="17"/>
        <v>0</v>
      </c>
      <c r="W48" s="159">
        <f t="shared" si="17"/>
        <v>0</v>
      </c>
      <c r="X48" s="159">
        <f t="shared" si="17"/>
        <v>0</v>
      </c>
      <c r="Y48" s="159">
        <f t="shared" si="17"/>
        <v>0</v>
      </c>
      <c r="Z48" s="159">
        <f t="shared" si="17"/>
        <v>0</v>
      </c>
      <c r="AA48" s="159">
        <f t="shared" si="17"/>
        <v>0</v>
      </c>
      <c r="AB48" s="159">
        <f t="shared" si="17"/>
        <v>0</v>
      </c>
      <c r="AC48" s="159">
        <f t="shared" si="17"/>
        <v>0</v>
      </c>
      <c r="AD48" s="159">
        <f t="shared" si="17"/>
        <v>0</v>
      </c>
      <c r="AE48" s="159">
        <f t="shared" si="17"/>
        <v>0</v>
      </c>
      <c r="AF48" s="159">
        <f t="shared" si="17"/>
        <v>0</v>
      </c>
      <c r="AG48" s="159">
        <f t="shared" si="17"/>
        <v>0</v>
      </c>
      <c r="AH48" s="159">
        <f t="shared" si="17"/>
        <v>0</v>
      </c>
      <c r="AI48" s="159">
        <f t="shared" si="17"/>
        <v>0</v>
      </c>
      <c r="AJ48" s="159">
        <f t="shared" si="17"/>
        <v>0</v>
      </c>
      <c r="AK48" s="159">
        <f t="shared" si="17"/>
        <v>0</v>
      </c>
      <c r="AL48" s="159">
        <f t="shared" si="17"/>
        <v>0</v>
      </c>
      <c r="AM48" s="159"/>
      <c r="AN48" s="159">
        <f>SUM(C48:AL48)</f>
        <v>0</v>
      </c>
    </row>
    <row r="49" spans="1:40" ht="15" customHeight="1">
      <c r="A49" s="119" t="s">
        <v>241</v>
      </c>
      <c r="B49" s="119"/>
      <c r="C49" s="159">
        <f t="shared" ref="C49:AL49" si="18">C17+C22+C27+C32+C37</f>
        <v>0</v>
      </c>
      <c r="D49" s="159">
        <f t="shared" si="18"/>
        <v>0</v>
      </c>
      <c r="E49" s="159">
        <f t="shared" si="18"/>
        <v>0</v>
      </c>
      <c r="F49" s="159">
        <f t="shared" si="18"/>
        <v>0</v>
      </c>
      <c r="G49" s="159">
        <f t="shared" si="18"/>
        <v>0</v>
      </c>
      <c r="H49" s="159">
        <f t="shared" si="18"/>
        <v>0</v>
      </c>
      <c r="I49" s="159">
        <f t="shared" si="18"/>
        <v>0</v>
      </c>
      <c r="J49" s="159">
        <f t="shared" si="18"/>
        <v>0</v>
      </c>
      <c r="K49" s="159">
        <f t="shared" si="18"/>
        <v>0</v>
      </c>
      <c r="L49" s="159">
        <f t="shared" si="18"/>
        <v>0</v>
      </c>
      <c r="M49" s="159">
        <f t="shared" si="18"/>
        <v>0</v>
      </c>
      <c r="N49" s="159">
        <f t="shared" si="18"/>
        <v>0</v>
      </c>
      <c r="O49" s="159">
        <f t="shared" si="18"/>
        <v>0</v>
      </c>
      <c r="P49" s="159">
        <f t="shared" si="18"/>
        <v>0</v>
      </c>
      <c r="Q49" s="159">
        <f t="shared" si="18"/>
        <v>0</v>
      </c>
      <c r="R49" s="159">
        <f t="shared" si="18"/>
        <v>0</v>
      </c>
      <c r="S49" s="159">
        <f t="shared" si="18"/>
        <v>0</v>
      </c>
      <c r="T49" s="159">
        <f t="shared" si="18"/>
        <v>0</v>
      </c>
      <c r="U49" s="159">
        <f t="shared" si="18"/>
        <v>0</v>
      </c>
      <c r="V49" s="159">
        <f t="shared" si="18"/>
        <v>0</v>
      </c>
      <c r="W49" s="159">
        <f t="shared" si="18"/>
        <v>0</v>
      </c>
      <c r="X49" s="159">
        <f t="shared" si="18"/>
        <v>0</v>
      </c>
      <c r="Y49" s="159">
        <f t="shared" si="18"/>
        <v>0</v>
      </c>
      <c r="Z49" s="159">
        <f t="shared" si="18"/>
        <v>0</v>
      </c>
      <c r="AA49" s="159">
        <f t="shared" si="18"/>
        <v>0</v>
      </c>
      <c r="AB49" s="159">
        <f t="shared" si="18"/>
        <v>0</v>
      </c>
      <c r="AC49" s="159">
        <f t="shared" si="18"/>
        <v>0</v>
      </c>
      <c r="AD49" s="159">
        <f t="shared" si="18"/>
        <v>0</v>
      </c>
      <c r="AE49" s="159">
        <f t="shared" si="18"/>
        <v>0</v>
      </c>
      <c r="AF49" s="159">
        <f t="shared" si="18"/>
        <v>0</v>
      </c>
      <c r="AG49" s="159">
        <f t="shared" si="18"/>
        <v>0</v>
      </c>
      <c r="AH49" s="159">
        <f t="shared" si="18"/>
        <v>0</v>
      </c>
      <c r="AI49" s="159">
        <f t="shared" si="18"/>
        <v>0</v>
      </c>
      <c r="AJ49" s="159">
        <f t="shared" si="18"/>
        <v>0</v>
      </c>
      <c r="AK49" s="159">
        <f t="shared" si="18"/>
        <v>0</v>
      </c>
      <c r="AL49" s="159">
        <f t="shared" si="18"/>
        <v>0</v>
      </c>
      <c r="AM49" s="159"/>
      <c r="AN49" s="159">
        <f>SUM(C49:AL49)</f>
        <v>0</v>
      </c>
    </row>
    <row r="50" spans="1:40" ht="15" customHeight="1">
      <c r="A50" s="119" t="s">
        <v>242</v>
      </c>
      <c r="B50" s="119"/>
      <c r="C50" s="159">
        <f t="shared" ref="C50:AL50" si="19">C18+C23+C28+C33+C38</f>
        <v>0</v>
      </c>
      <c r="D50" s="159">
        <f t="shared" si="19"/>
        <v>0</v>
      </c>
      <c r="E50" s="159">
        <f t="shared" si="19"/>
        <v>0</v>
      </c>
      <c r="F50" s="159">
        <f t="shared" si="19"/>
        <v>0</v>
      </c>
      <c r="G50" s="159">
        <f t="shared" si="19"/>
        <v>0</v>
      </c>
      <c r="H50" s="159">
        <f t="shared" si="19"/>
        <v>0</v>
      </c>
      <c r="I50" s="159">
        <f t="shared" si="19"/>
        <v>0</v>
      </c>
      <c r="J50" s="159">
        <f t="shared" si="19"/>
        <v>0</v>
      </c>
      <c r="K50" s="159">
        <f t="shared" si="19"/>
        <v>0</v>
      </c>
      <c r="L50" s="159">
        <f t="shared" si="19"/>
        <v>0</v>
      </c>
      <c r="M50" s="159">
        <f t="shared" si="19"/>
        <v>0</v>
      </c>
      <c r="N50" s="159">
        <f t="shared" si="19"/>
        <v>0</v>
      </c>
      <c r="O50" s="159">
        <f t="shared" si="19"/>
        <v>0</v>
      </c>
      <c r="P50" s="159">
        <f t="shared" si="19"/>
        <v>0</v>
      </c>
      <c r="Q50" s="159">
        <f t="shared" si="19"/>
        <v>0</v>
      </c>
      <c r="R50" s="159">
        <f t="shared" si="19"/>
        <v>0</v>
      </c>
      <c r="S50" s="159">
        <f t="shared" si="19"/>
        <v>0</v>
      </c>
      <c r="T50" s="159">
        <f t="shared" si="19"/>
        <v>0</v>
      </c>
      <c r="U50" s="159">
        <f t="shared" si="19"/>
        <v>0</v>
      </c>
      <c r="V50" s="159">
        <f t="shared" si="19"/>
        <v>0</v>
      </c>
      <c r="W50" s="159">
        <f t="shared" si="19"/>
        <v>0</v>
      </c>
      <c r="X50" s="159">
        <f t="shared" si="19"/>
        <v>0</v>
      </c>
      <c r="Y50" s="159">
        <f t="shared" si="19"/>
        <v>0</v>
      </c>
      <c r="Z50" s="159">
        <f t="shared" si="19"/>
        <v>0</v>
      </c>
      <c r="AA50" s="159">
        <f t="shared" si="19"/>
        <v>0</v>
      </c>
      <c r="AB50" s="159">
        <f t="shared" si="19"/>
        <v>0</v>
      </c>
      <c r="AC50" s="159">
        <f t="shared" si="19"/>
        <v>0</v>
      </c>
      <c r="AD50" s="159">
        <f t="shared" si="19"/>
        <v>0</v>
      </c>
      <c r="AE50" s="159">
        <f t="shared" si="19"/>
        <v>0</v>
      </c>
      <c r="AF50" s="159">
        <f t="shared" si="19"/>
        <v>0</v>
      </c>
      <c r="AG50" s="159">
        <f t="shared" si="19"/>
        <v>0</v>
      </c>
      <c r="AH50" s="159">
        <f t="shared" si="19"/>
        <v>0</v>
      </c>
      <c r="AI50" s="159">
        <f t="shared" si="19"/>
        <v>0</v>
      </c>
      <c r="AJ50" s="159">
        <f t="shared" si="19"/>
        <v>0</v>
      </c>
      <c r="AK50" s="159">
        <f t="shared" si="19"/>
        <v>0</v>
      </c>
      <c r="AL50" s="159">
        <f t="shared" si="19"/>
        <v>0</v>
      </c>
      <c r="AM50" s="159"/>
      <c r="AN50" s="159"/>
    </row>
  </sheetData>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37624E"/>
  </sheetPr>
  <dimension ref="A1:AN27"/>
  <sheetViews>
    <sheetView zoomScaleNormal="100" workbookViewId="0">
      <pane xSplit="1" ySplit="5" topLeftCell="B6" activePane="bottomRight" state="frozen"/>
      <selection pane="bottomRight"/>
      <selection pane="bottomLeft" activeCell="A6" sqref="A6"/>
      <selection pane="topRight" activeCell="B1" sqref="B1"/>
    </sheetView>
  </sheetViews>
  <sheetFormatPr defaultColWidth="8.625" defaultRowHeight="15.75"/>
  <cols>
    <col min="1" max="1" width="46" customWidth="1"/>
    <col min="3" max="38" width="11" customWidth="1"/>
    <col min="40" max="40" width="15" customWidth="1"/>
  </cols>
  <sheetData>
    <row r="1" spans="1:40" ht="17.25" customHeight="1">
      <c r="A1" s="154" t="s">
        <v>243</v>
      </c>
    </row>
    <row r="2" spans="1:40" ht="15" customHeight="1">
      <c r="A2" s="155" t="s">
        <v>244</v>
      </c>
    </row>
    <row r="3" spans="1:40" ht="15" customHeight="1">
      <c r="A3" s="26" t="s">
        <v>245</v>
      </c>
    </row>
    <row r="4" spans="1:40" ht="15" customHeight="1">
      <c r="A4" s="156" t="s">
        <v>204</v>
      </c>
      <c r="B4" s="156"/>
      <c r="C4" s="157">
        <f>'Investment Plan'!$E$6</f>
        <v>45292</v>
      </c>
      <c r="D4" s="157">
        <f t="shared" ref="D4:AL4" si="0">EDATE(C4,1)</f>
        <v>45323</v>
      </c>
      <c r="E4" s="157">
        <f t="shared" si="0"/>
        <v>45352</v>
      </c>
      <c r="F4" s="157">
        <f t="shared" si="0"/>
        <v>45383</v>
      </c>
      <c r="G4" s="157">
        <f t="shared" si="0"/>
        <v>45413</v>
      </c>
      <c r="H4" s="157">
        <f t="shared" si="0"/>
        <v>45444</v>
      </c>
      <c r="I4" s="157">
        <f t="shared" si="0"/>
        <v>45474</v>
      </c>
      <c r="J4" s="157">
        <f t="shared" si="0"/>
        <v>45505</v>
      </c>
      <c r="K4" s="157">
        <f t="shared" si="0"/>
        <v>45536</v>
      </c>
      <c r="L4" s="157">
        <f t="shared" si="0"/>
        <v>45566</v>
      </c>
      <c r="M4" s="157">
        <f t="shared" si="0"/>
        <v>45597</v>
      </c>
      <c r="N4" s="157">
        <f t="shared" si="0"/>
        <v>45627</v>
      </c>
      <c r="O4" s="157">
        <f t="shared" si="0"/>
        <v>45658</v>
      </c>
      <c r="P4" s="157">
        <f t="shared" si="0"/>
        <v>45689</v>
      </c>
      <c r="Q4" s="157">
        <f t="shared" si="0"/>
        <v>45717</v>
      </c>
      <c r="R4" s="157">
        <f t="shared" si="0"/>
        <v>45748</v>
      </c>
      <c r="S4" s="157">
        <f t="shared" si="0"/>
        <v>45778</v>
      </c>
      <c r="T4" s="157">
        <f t="shared" si="0"/>
        <v>45809</v>
      </c>
      <c r="U4" s="157">
        <f t="shared" si="0"/>
        <v>45839</v>
      </c>
      <c r="V4" s="157">
        <f t="shared" si="0"/>
        <v>45870</v>
      </c>
      <c r="W4" s="157">
        <f t="shared" si="0"/>
        <v>45901</v>
      </c>
      <c r="X4" s="157">
        <f t="shared" si="0"/>
        <v>45931</v>
      </c>
      <c r="Y4" s="157">
        <f t="shared" si="0"/>
        <v>45962</v>
      </c>
      <c r="Z4" s="157">
        <f t="shared" si="0"/>
        <v>45992</v>
      </c>
      <c r="AA4" s="157">
        <f t="shared" si="0"/>
        <v>46023</v>
      </c>
      <c r="AB4" s="157">
        <f t="shared" si="0"/>
        <v>46054</v>
      </c>
      <c r="AC4" s="157">
        <f t="shared" si="0"/>
        <v>46082</v>
      </c>
      <c r="AD4" s="157">
        <f t="shared" si="0"/>
        <v>46113</v>
      </c>
      <c r="AE4" s="157">
        <f t="shared" si="0"/>
        <v>46143</v>
      </c>
      <c r="AF4" s="157">
        <f t="shared" si="0"/>
        <v>46174</v>
      </c>
      <c r="AG4" s="157">
        <f t="shared" si="0"/>
        <v>46204</v>
      </c>
      <c r="AH4" s="157">
        <f t="shared" si="0"/>
        <v>46235</v>
      </c>
      <c r="AI4" s="157">
        <f t="shared" si="0"/>
        <v>46266</v>
      </c>
      <c r="AJ4" s="157">
        <f t="shared" si="0"/>
        <v>46296</v>
      </c>
      <c r="AK4" s="157">
        <f t="shared" si="0"/>
        <v>46327</v>
      </c>
      <c r="AL4" s="157">
        <f t="shared" si="0"/>
        <v>46357</v>
      </c>
      <c r="AM4" s="156"/>
      <c r="AN4" s="156"/>
    </row>
    <row r="5" spans="1:40" ht="15" customHeight="1">
      <c r="A5" s="118" t="s">
        <v>205</v>
      </c>
      <c r="B5" s="118"/>
      <c r="C5" s="118">
        <v>1</v>
      </c>
      <c r="D5" s="118">
        <v>2</v>
      </c>
      <c r="E5" s="118">
        <v>3</v>
      </c>
      <c r="F5" s="118">
        <v>4</v>
      </c>
      <c r="G5" s="118">
        <v>5</v>
      </c>
      <c r="H5" s="118">
        <v>6</v>
      </c>
      <c r="I5" s="118">
        <v>7</v>
      </c>
      <c r="J5" s="118">
        <v>8</v>
      </c>
      <c r="K5" s="118">
        <v>9</v>
      </c>
      <c r="L5" s="118">
        <v>10</v>
      </c>
      <c r="M5" s="118">
        <v>11</v>
      </c>
      <c r="N5" s="118">
        <v>12</v>
      </c>
      <c r="O5" s="118">
        <v>13</v>
      </c>
      <c r="P5" s="118">
        <v>14</v>
      </c>
      <c r="Q5" s="118">
        <v>15</v>
      </c>
      <c r="R5" s="118">
        <v>16</v>
      </c>
      <c r="S5" s="118">
        <v>17</v>
      </c>
      <c r="T5" s="118">
        <v>18</v>
      </c>
      <c r="U5" s="118">
        <v>19</v>
      </c>
      <c r="V5" s="118">
        <v>20</v>
      </c>
      <c r="W5" s="118">
        <v>21</v>
      </c>
      <c r="X5" s="118">
        <v>22</v>
      </c>
      <c r="Y5" s="118">
        <v>23</v>
      </c>
      <c r="Z5" s="118">
        <v>24</v>
      </c>
      <c r="AA5" s="118">
        <v>25</v>
      </c>
      <c r="AB5" s="118">
        <v>26</v>
      </c>
      <c r="AC5" s="118">
        <v>27</v>
      </c>
      <c r="AD5" s="118">
        <v>28</v>
      </c>
      <c r="AE5" s="118">
        <v>29</v>
      </c>
      <c r="AF5" s="118">
        <v>30</v>
      </c>
      <c r="AG5" s="118">
        <v>31</v>
      </c>
      <c r="AH5" s="118">
        <v>32</v>
      </c>
      <c r="AI5" s="118">
        <v>33</v>
      </c>
      <c r="AJ5" s="118">
        <v>34</v>
      </c>
      <c r="AK5" s="118">
        <v>35</v>
      </c>
      <c r="AL5" s="118">
        <v>36</v>
      </c>
      <c r="AM5" s="118"/>
      <c r="AN5" s="118"/>
    </row>
    <row r="6" spans="1:40" ht="15" customHeight="1">
      <c r="A6" s="118"/>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row>
    <row r="7" spans="1:40" ht="15" customHeight="1">
      <c r="A7" s="156" t="s">
        <v>246</v>
      </c>
      <c r="B7" s="156"/>
      <c r="C7" s="156"/>
      <c r="D7" s="156"/>
      <c r="E7" s="156"/>
      <c r="F7" s="156"/>
      <c r="G7" s="156"/>
      <c r="H7" s="156"/>
      <c r="I7" s="156"/>
      <c r="J7" s="156"/>
      <c r="K7" s="156"/>
      <c r="L7" s="156"/>
      <c r="M7" s="156"/>
      <c r="N7" s="156"/>
      <c r="O7" s="156"/>
      <c r="P7" s="156"/>
      <c r="Q7" s="156"/>
      <c r="R7" s="156"/>
      <c r="S7" s="156"/>
      <c r="T7" s="156"/>
      <c r="U7" s="156"/>
      <c r="V7" s="156"/>
      <c r="W7" s="156"/>
      <c r="X7" s="156"/>
      <c r="Y7" s="156"/>
      <c r="Z7" s="156"/>
      <c r="AA7" s="156"/>
      <c r="AB7" s="156"/>
      <c r="AC7" s="156"/>
      <c r="AD7" s="156"/>
      <c r="AE7" s="156"/>
      <c r="AF7" s="156"/>
      <c r="AG7" s="156"/>
      <c r="AH7" s="156"/>
      <c r="AI7" s="156"/>
      <c r="AJ7" s="156"/>
      <c r="AK7" s="156"/>
      <c r="AL7" s="156"/>
      <c r="AM7" s="156"/>
      <c r="AN7" s="156" t="s">
        <v>238</v>
      </c>
    </row>
    <row r="8" spans="1:40" ht="15" customHeight="1">
      <c r="A8" s="118" t="str">
        <f>IF('Funding Strategy'!$B$19="","Grant line 1",'Funding Strategy'!$B$19)</f>
        <v>Grant line 1</v>
      </c>
      <c r="B8" s="118"/>
      <c r="C8" s="158">
        <f>IF(AND(NOT(LEFT('Funding Strategy'!$F$19,10)="Investment"),(YEAR(C$4)*12+MONTH(C$4))=(YEAR('Funding Strategy'!$E$19)*12+MONTH('Funding Strategy'!$E$19))),N('Funding Strategy'!$C$19),0)</f>
        <v>0</v>
      </c>
      <c r="D8" s="158">
        <f>IF(AND(NOT(LEFT('Funding Strategy'!$F$19,10)="Investment"),(YEAR(D$4)*12+MONTH(D$4))=(YEAR('Funding Strategy'!$E$19)*12+MONTH('Funding Strategy'!$E$19))),N('Funding Strategy'!$C$19),0)</f>
        <v>0</v>
      </c>
      <c r="E8" s="158">
        <f>IF(AND(NOT(LEFT('Funding Strategy'!$F$19,10)="Investment"),(YEAR(E$4)*12+MONTH(E$4))=(YEAR('Funding Strategy'!$E$19)*12+MONTH('Funding Strategy'!$E$19))),N('Funding Strategy'!$C$19),0)</f>
        <v>0</v>
      </c>
      <c r="F8" s="158">
        <f>IF(AND(NOT(LEFT('Funding Strategy'!$F$19,10)="Investment"),(YEAR(F$4)*12+MONTH(F$4))=(YEAR('Funding Strategy'!$E$19)*12+MONTH('Funding Strategy'!$E$19))),N('Funding Strategy'!$C$19),0)</f>
        <v>0</v>
      </c>
      <c r="G8" s="158">
        <f>IF(AND(NOT(LEFT('Funding Strategy'!$F$19,10)="Investment"),(YEAR(G$4)*12+MONTH(G$4))=(YEAR('Funding Strategy'!$E$19)*12+MONTH('Funding Strategy'!$E$19))),N('Funding Strategy'!$C$19),0)</f>
        <v>0</v>
      </c>
      <c r="H8" s="158">
        <f>IF(AND(NOT(LEFT('Funding Strategy'!$F$19,10)="Investment"),(YEAR(H$4)*12+MONTH(H$4))=(YEAR('Funding Strategy'!$E$19)*12+MONTH('Funding Strategy'!$E$19))),N('Funding Strategy'!$C$19),0)</f>
        <v>0</v>
      </c>
      <c r="I8" s="158">
        <f>IF(AND(NOT(LEFT('Funding Strategy'!$F$19,10)="Investment"),(YEAR(I$4)*12+MONTH(I$4))=(YEAR('Funding Strategy'!$E$19)*12+MONTH('Funding Strategy'!$E$19))),N('Funding Strategy'!$C$19),0)</f>
        <v>0</v>
      </c>
      <c r="J8" s="158">
        <f>IF(AND(NOT(LEFT('Funding Strategy'!$F$19,10)="Investment"),(YEAR(J$4)*12+MONTH(J$4))=(YEAR('Funding Strategy'!$E$19)*12+MONTH('Funding Strategy'!$E$19))),N('Funding Strategy'!$C$19),0)</f>
        <v>0</v>
      </c>
      <c r="K8" s="158">
        <f>IF(AND(NOT(LEFT('Funding Strategy'!$F$19,10)="Investment"),(YEAR(K$4)*12+MONTH(K$4))=(YEAR('Funding Strategy'!$E$19)*12+MONTH('Funding Strategy'!$E$19))),N('Funding Strategy'!$C$19),0)</f>
        <v>0</v>
      </c>
      <c r="L8" s="158">
        <f>IF(AND(NOT(LEFT('Funding Strategy'!$F$19,10)="Investment"),(YEAR(L$4)*12+MONTH(L$4))=(YEAR('Funding Strategy'!$E$19)*12+MONTH('Funding Strategy'!$E$19))),N('Funding Strategy'!$C$19),0)</f>
        <v>0</v>
      </c>
      <c r="M8" s="158">
        <f>IF(AND(NOT(LEFT('Funding Strategy'!$F$19,10)="Investment"),(YEAR(M$4)*12+MONTH(M$4))=(YEAR('Funding Strategy'!$E$19)*12+MONTH('Funding Strategy'!$E$19))),N('Funding Strategy'!$C$19),0)</f>
        <v>0</v>
      </c>
      <c r="N8" s="158">
        <f>IF(AND(NOT(LEFT('Funding Strategy'!$F$19,10)="Investment"),(YEAR(N$4)*12+MONTH(N$4))=(YEAR('Funding Strategy'!$E$19)*12+MONTH('Funding Strategy'!$E$19))),N('Funding Strategy'!$C$19),0)</f>
        <v>0</v>
      </c>
      <c r="O8" s="158">
        <f>IF(AND(NOT(LEFT('Funding Strategy'!$F$19,10)="Investment"),(YEAR(O$4)*12+MONTH(O$4))=(YEAR('Funding Strategy'!$E$19)*12+MONTH('Funding Strategy'!$E$19))),N('Funding Strategy'!$C$19),0)</f>
        <v>0</v>
      </c>
      <c r="P8" s="158">
        <f>IF(AND(NOT(LEFT('Funding Strategy'!$F$19,10)="Investment"),(YEAR(P$4)*12+MONTH(P$4))=(YEAR('Funding Strategy'!$E$19)*12+MONTH('Funding Strategy'!$E$19))),N('Funding Strategy'!$C$19),0)</f>
        <v>0</v>
      </c>
      <c r="Q8" s="158">
        <f>IF(AND(NOT(LEFT('Funding Strategy'!$F$19,10)="Investment"),(YEAR(Q$4)*12+MONTH(Q$4))=(YEAR('Funding Strategy'!$E$19)*12+MONTH('Funding Strategy'!$E$19))),N('Funding Strategy'!$C$19),0)</f>
        <v>0</v>
      </c>
      <c r="R8" s="158">
        <f>IF(AND(NOT(LEFT('Funding Strategy'!$F$19,10)="Investment"),(YEAR(R$4)*12+MONTH(R$4))=(YEAR('Funding Strategy'!$E$19)*12+MONTH('Funding Strategy'!$E$19))),N('Funding Strategy'!$C$19),0)</f>
        <v>0</v>
      </c>
      <c r="S8" s="158">
        <f>IF(AND(NOT(LEFT('Funding Strategy'!$F$19,10)="Investment"),(YEAR(S$4)*12+MONTH(S$4))=(YEAR('Funding Strategy'!$E$19)*12+MONTH('Funding Strategy'!$E$19))),N('Funding Strategy'!$C$19),0)</f>
        <v>0</v>
      </c>
      <c r="T8" s="158">
        <f>IF(AND(NOT(LEFT('Funding Strategy'!$F$19,10)="Investment"),(YEAR(T$4)*12+MONTH(T$4))=(YEAR('Funding Strategy'!$E$19)*12+MONTH('Funding Strategy'!$E$19))),N('Funding Strategy'!$C$19),0)</f>
        <v>0</v>
      </c>
      <c r="U8" s="158">
        <f>IF(AND(NOT(LEFT('Funding Strategy'!$F$19,10)="Investment"),(YEAR(U$4)*12+MONTH(U$4))=(YEAR('Funding Strategy'!$E$19)*12+MONTH('Funding Strategy'!$E$19))),N('Funding Strategy'!$C$19),0)</f>
        <v>0</v>
      </c>
      <c r="V8" s="158">
        <f>IF(AND(NOT(LEFT('Funding Strategy'!$F$19,10)="Investment"),(YEAR(V$4)*12+MONTH(V$4))=(YEAR('Funding Strategy'!$E$19)*12+MONTH('Funding Strategy'!$E$19))),N('Funding Strategy'!$C$19),0)</f>
        <v>0</v>
      </c>
      <c r="W8" s="158">
        <f>IF(AND(NOT(LEFT('Funding Strategy'!$F$19,10)="Investment"),(YEAR(W$4)*12+MONTH(W$4))=(YEAR('Funding Strategy'!$E$19)*12+MONTH('Funding Strategy'!$E$19))),N('Funding Strategy'!$C$19),0)</f>
        <v>0</v>
      </c>
      <c r="X8" s="158">
        <f>IF(AND(NOT(LEFT('Funding Strategy'!$F$19,10)="Investment"),(YEAR(X$4)*12+MONTH(X$4))=(YEAR('Funding Strategy'!$E$19)*12+MONTH('Funding Strategy'!$E$19))),N('Funding Strategy'!$C$19),0)</f>
        <v>0</v>
      </c>
      <c r="Y8" s="158">
        <f>IF(AND(NOT(LEFT('Funding Strategy'!$F$19,10)="Investment"),(YEAR(Y$4)*12+MONTH(Y$4))=(YEAR('Funding Strategy'!$E$19)*12+MONTH('Funding Strategy'!$E$19))),N('Funding Strategy'!$C$19),0)</f>
        <v>0</v>
      </c>
      <c r="Z8" s="158">
        <f>IF(AND(NOT(LEFT('Funding Strategy'!$F$19,10)="Investment"),(YEAR(Z$4)*12+MONTH(Z$4))=(YEAR('Funding Strategy'!$E$19)*12+MONTH('Funding Strategy'!$E$19))),N('Funding Strategy'!$C$19),0)</f>
        <v>0</v>
      </c>
      <c r="AA8" s="158">
        <f>IF(AND(NOT(LEFT('Funding Strategy'!$F$19,10)="Investment"),(YEAR(AA$4)*12+MONTH(AA$4))=(YEAR('Funding Strategy'!$E$19)*12+MONTH('Funding Strategy'!$E$19))),N('Funding Strategy'!$C$19),0)</f>
        <v>0</v>
      </c>
      <c r="AB8" s="158">
        <f>IF(AND(NOT(LEFT('Funding Strategy'!$F$19,10)="Investment"),(YEAR(AB$4)*12+MONTH(AB$4))=(YEAR('Funding Strategy'!$E$19)*12+MONTH('Funding Strategy'!$E$19))),N('Funding Strategy'!$C$19),0)</f>
        <v>0</v>
      </c>
      <c r="AC8" s="158">
        <f>IF(AND(NOT(LEFT('Funding Strategy'!$F$19,10)="Investment"),(YEAR(AC$4)*12+MONTH(AC$4))=(YEAR('Funding Strategy'!$E$19)*12+MONTH('Funding Strategy'!$E$19))),N('Funding Strategy'!$C$19),0)</f>
        <v>0</v>
      </c>
      <c r="AD8" s="158">
        <f>IF(AND(NOT(LEFT('Funding Strategy'!$F$19,10)="Investment"),(YEAR(AD$4)*12+MONTH(AD$4))=(YEAR('Funding Strategy'!$E$19)*12+MONTH('Funding Strategy'!$E$19))),N('Funding Strategy'!$C$19),0)</f>
        <v>0</v>
      </c>
      <c r="AE8" s="158">
        <f>IF(AND(NOT(LEFT('Funding Strategy'!$F$19,10)="Investment"),(YEAR(AE$4)*12+MONTH(AE$4))=(YEAR('Funding Strategy'!$E$19)*12+MONTH('Funding Strategy'!$E$19))),N('Funding Strategy'!$C$19),0)</f>
        <v>0</v>
      </c>
      <c r="AF8" s="158">
        <f>IF(AND(NOT(LEFT('Funding Strategy'!$F$19,10)="Investment"),(YEAR(AF$4)*12+MONTH(AF$4))=(YEAR('Funding Strategy'!$E$19)*12+MONTH('Funding Strategy'!$E$19))),N('Funding Strategy'!$C$19),0)</f>
        <v>0</v>
      </c>
      <c r="AG8" s="158">
        <f>IF(AND(NOT(LEFT('Funding Strategy'!$F$19,10)="Investment"),(YEAR(AG$4)*12+MONTH(AG$4))=(YEAR('Funding Strategy'!$E$19)*12+MONTH('Funding Strategy'!$E$19))),N('Funding Strategy'!$C$19),0)</f>
        <v>0</v>
      </c>
      <c r="AH8" s="158">
        <f>IF(AND(NOT(LEFT('Funding Strategy'!$F$19,10)="Investment"),(YEAR(AH$4)*12+MONTH(AH$4))=(YEAR('Funding Strategy'!$E$19)*12+MONTH('Funding Strategy'!$E$19))),N('Funding Strategy'!$C$19),0)</f>
        <v>0</v>
      </c>
      <c r="AI8" s="158">
        <f>IF(AND(NOT(LEFT('Funding Strategy'!$F$19,10)="Investment"),(YEAR(AI$4)*12+MONTH(AI$4))=(YEAR('Funding Strategy'!$E$19)*12+MONTH('Funding Strategy'!$E$19))),N('Funding Strategy'!$C$19),0)</f>
        <v>0</v>
      </c>
      <c r="AJ8" s="158">
        <f>IF(AND(NOT(LEFT('Funding Strategy'!$F$19,10)="Investment"),(YEAR(AJ$4)*12+MONTH(AJ$4))=(YEAR('Funding Strategy'!$E$19)*12+MONTH('Funding Strategy'!$E$19))),N('Funding Strategy'!$C$19),0)</f>
        <v>0</v>
      </c>
      <c r="AK8" s="158">
        <f>IF(AND(NOT(LEFT('Funding Strategy'!$F$19,10)="Investment"),(YEAR(AK$4)*12+MONTH(AK$4))=(YEAR('Funding Strategy'!$E$19)*12+MONTH('Funding Strategy'!$E$19))),N('Funding Strategy'!$C$19),0)</f>
        <v>0</v>
      </c>
      <c r="AL8" s="158">
        <f>IF(AND(NOT(LEFT('Funding Strategy'!$F$19,10)="Investment"),(YEAR(AL$4)*12+MONTH(AL$4))=(YEAR('Funding Strategy'!$E$19)*12+MONTH('Funding Strategy'!$E$19))),N('Funding Strategy'!$C$19),0)</f>
        <v>0</v>
      </c>
      <c r="AM8" s="158"/>
      <c r="AN8" s="158">
        <f t="shared" ref="AN8:AN16" si="1">SUM(C8:AL8)</f>
        <v>0</v>
      </c>
    </row>
    <row r="9" spans="1:40" ht="15" customHeight="1">
      <c r="A9" s="118" t="str">
        <f>IF('Funding Strategy'!$B$20="","Grant line 2",'Funding Strategy'!$B$20)</f>
        <v>Grant line 2</v>
      </c>
      <c r="B9" s="118"/>
      <c r="C9" s="158">
        <f>IF(AND(NOT(LEFT('Funding Strategy'!$F$20,10)="Investment"),(YEAR(C$4)*12+MONTH(C$4))=(YEAR('Funding Strategy'!$E$20)*12+MONTH('Funding Strategy'!$E$20))),N('Funding Strategy'!$C$20),0)</f>
        <v>0</v>
      </c>
      <c r="D9" s="158">
        <f>IF(AND(NOT(LEFT('Funding Strategy'!$F$20,10)="Investment"),(YEAR(D$4)*12+MONTH(D$4))=(YEAR('Funding Strategy'!$E$20)*12+MONTH('Funding Strategy'!$E$20))),N('Funding Strategy'!$C$20),0)</f>
        <v>0</v>
      </c>
      <c r="E9" s="158">
        <f>IF(AND(NOT(LEFT('Funding Strategy'!$F$20,10)="Investment"),(YEAR(E$4)*12+MONTH(E$4))=(YEAR('Funding Strategy'!$E$20)*12+MONTH('Funding Strategy'!$E$20))),N('Funding Strategy'!$C$20),0)</f>
        <v>0</v>
      </c>
      <c r="F9" s="158">
        <f>IF(AND(NOT(LEFT('Funding Strategy'!$F$20,10)="Investment"),(YEAR(F$4)*12+MONTH(F$4))=(YEAR('Funding Strategy'!$E$20)*12+MONTH('Funding Strategy'!$E$20))),N('Funding Strategy'!$C$20),0)</f>
        <v>0</v>
      </c>
      <c r="G9" s="158">
        <f>IF(AND(NOT(LEFT('Funding Strategy'!$F$20,10)="Investment"),(YEAR(G$4)*12+MONTH(G$4))=(YEAR('Funding Strategy'!$E$20)*12+MONTH('Funding Strategy'!$E$20))),N('Funding Strategy'!$C$20),0)</f>
        <v>0</v>
      </c>
      <c r="H9" s="158">
        <f>IF(AND(NOT(LEFT('Funding Strategy'!$F$20,10)="Investment"),(YEAR(H$4)*12+MONTH(H$4))=(YEAR('Funding Strategy'!$E$20)*12+MONTH('Funding Strategy'!$E$20))),N('Funding Strategy'!$C$20),0)</f>
        <v>0</v>
      </c>
      <c r="I9" s="158">
        <f>IF(AND(NOT(LEFT('Funding Strategy'!$F$20,10)="Investment"),(YEAR(I$4)*12+MONTH(I$4))=(YEAR('Funding Strategy'!$E$20)*12+MONTH('Funding Strategy'!$E$20))),N('Funding Strategy'!$C$20),0)</f>
        <v>0</v>
      </c>
      <c r="J9" s="158">
        <f>IF(AND(NOT(LEFT('Funding Strategy'!$F$20,10)="Investment"),(YEAR(J$4)*12+MONTH(J$4))=(YEAR('Funding Strategy'!$E$20)*12+MONTH('Funding Strategy'!$E$20))),N('Funding Strategy'!$C$20),0)</f>
        <v>0</v>
      </c>
      <c r="K9" s="158">
        <f>IF(AND(NOT(LEFT('Funding Strategy'!$F$20,10)="Investment"),(YEAR(K$4)*12+MONTH(K$4))=(YEAR('Funding Strategy'!$E$20)*12+MONTH('Funding Strategy'!$E$20))),N('Funding Strategy'!$C$20),0)</f>
        <v>0</v>
      </c>
      <c r="L9" s="158">
        <f>IF(AND(NOT(LEFT('Funding Strategy'!$F$20,10)="Investment"),(YEAR(L$4)*12+MONTH(L$4))=(YEAR('Funding Strategy'!$E$20)*12+MONTH('Funding Strategy'!$E$20))),N('Funding Strategy'!$C$20),0)</f>
        <v>0</v>
      </c>
      <c r="M9" s="158">
        <f>IF(AND(NOT(LEFT('Funding Strategy'!$F$20,10)="Investment"),(YEAR(M$4)*12+MONTH(M$4))=(YEAR('Funding Strategy'!$E$20)*12+MONTH('Funding Strategy'!$E$20))),N('Funding Strategy'!$C$20),0)</f>
        <v>0</v>
      </c>
      <c r="N9" s="158">
        <f>IF(AND(NOT(LEFT('Funding Strategy'!$F$20,10)="Investment"),(YEAR(N$4)*12+MONTH(N$4))=(YEAR('Funding Strategy'!$E$20)*12+MONTH('Funding Strategy'!$E$20))),N('Funding Strategy'!$C$20),0)</f>
        <v>0</v>
      </c>
      <c r="O9" s="158">
        <f>IF(AND(NOT(LEFT('Funding Strategy'!$F$20,10)="Investment"),(YEAR(O$4)*12+MONTH(O$4))=(YEAR('Funding Strategy'!$E$20)*12+MONTH('Funding Strategy'!$E$20))),N('Funding Strategy'!$C$20),0)</f>
        <v>0</v>
      </c>
      <c r="P9" s="158">
        <f>IF(AND(NOT(LEFT('Funding Strategy'!$F$20,10)="Investment"),(YEAR(P$4)*12+MONTH(P$4))=(YEAR('Funding Strategy'!$E$20)*12+MONTH('Funding Strategy'!$E$20))),N('Funding Strategy'!$C$20),0)</f>
        <v>0</v>
      </c>
      <c r="Q9" s="158">
        <f>IF(AND(NOT(LEFT('Funding Strategy'!$F$20,10)="Investment"),(YEAR(Q$4)*12+MONTH(Q$4))=(YEAR('Funding Strategy'!$E$20)*12+MONTH('Funding Strategy'!$E$20))),N('Funding Strategy'!$C$20),0)</f>
        <v>0</v>
      </c>
      <c r="R9" s="158">
        <f>IF(AND(NOT(LEFT('Funding Strategy'!$F$20,10)="Investment"),(YEAR(R$4)*12+MONTH(R$4))=(YEAR('Funding Strategy'!$E$20)*12+MONTH('Funding Strategy'!$E$20))),N('Funding Strategy'!$C$20),0)</f>
        <v>0</v>
      </c>
      <c r="S9" s="158">
        <f>IF(AND(NOT(LEFT('Funding Strategy'!$F$20,10)="Investment"),(YEAR(S$4)*12+MONTH(S$4))=(YEAR('Funding Strategy'!$E$20)*12+MONTH('Funding Strategy'!$E$20))),N('Funding Strategy'!$C$20),0)</f>
        <v>0</v>
      </c>
      <c r="T9" s="158">
        <f>IF(AND(NOT(LEFT('Funding Strategy'!$F$20,10)="Investment"),(YEAR(T$4)*12+MONTH(T$4))=(YEAR('Funding Strategy'!$E$20)*12+MONTH('Funding Strategy'!$E$20))),N('Funding Strategy'!$C$20),0)</f>
        <v>0</v>
      </c>
      <c r="U9" s="158">
        <f>IF(AND(NOT(LEFT('Funding Strategy'!$F$20,10)="Investment"),(YEAR(U$4)*12+MONTH(U$4))=(YEAR('Funding Strategy'!$E$20)*12+MONTH('Funding Strategy'!$E$20))),N('Funding Strategy'!$C$20),0)</f>
        <v>0</v>
      </c>
      <c r="V9" s="158">
        <f>IF(AND(NOT(LEFT('Funding Strategy'!$F$20,10)="Investment"),(YEAR(V$4)*12+MONTH(V$4))=(YEAR('Funding Strategy'!$E$20)*12+MONTH('Funding Strategy'!$E$20))),N('Funding Strategy'!$C$20),0)</f>
        <v>0</v>
      </c>
      <c r="W9" s="158">
        <f>IF(AND(NOT(LEFT('Funding Strategy'!$F$20,10)="Investment"),(YEAR(W$4)*12+MONTH(W$4))=(YEAR('Funding Strategy'!$E$20)*12+MONTH('Funding Strategy'!$E$20))),N('Funding Strategy'!$C$20),0)</f>
        <v>0</v>
      </c>
      <c r="X9" s="158">
        <f>IF(AND(NOT(LEFT('Funding Strategy'!$F$20,10)="Investment"),(YEAR(X$4)*12+MONTH(X$4))=(YEAR('Funding Strategy'!$E$20)*12+MONTH('Funding Strategy'!$E$20))),N('Funding Strategy'!$C$20),0)</f>
        <v>0</v>
      </c>
      <c r="Y9" s="158">
        <f>IF(AND(NOT(LEFT('Funding Strategy'!$F$20,10)="Investment"),(YEAR(Y$4)*12+MONTH(Y$4))=(YEAR('Funding Strategy'!$E$20)*12+MONTH('Funding Strategy'!$E$20))),N('Funding Strategy'!$C$20),0)</f>
        <v>0</v>
      </c>
      <c r="Z9" s="158">
        <f>IF(AND(NOT(LEFT('Funding Strategy'!$F$20,10)="Investment"),(YEAR(Z$4)*12+MONTH(Z$4))=(YEAR('Funding Strategy'!$E$20)*12+MONTH('Funding Strategy'!$E$20))),N('Funding Strategy'!$C$20),0)</f>
        <v>0</v>
      </c>
      <c r="AA9" s="158">
        <f>IF(AND(NOT(LEFT('Funding Strategy'!$F$20,10)="Investment"),(YEAR(AA$4)*12+MONTH(AA$4))=(YEAR('Funding Strategy'!$E$20)*12+MONTH('Funding Strategy'!$E$20))),N('Funding Strategy'!$C$20),0)</f>
        <v>0</v>
      </c>
      <c r="AB9" s="158">
        <f>IF(AND(NOT(LEFT('Funding Strategy'!$F$20,10)="Investment"),(YEAR(AB$4)*12+MONTH(AB$4))=(YEAR('Funding Strategy'!$E$20)*12+MONTH('Funding Strategy'!$E$20))),N('Funding Strategy'!$C$20),0)</f>
        <v>0</v>
      </c>
      <c r="AC9" s="158">
        <f>IF(AND(NOT(LEFT('Funding Strategy'!$F$20,10)="Investment"),(YEAR(AC$4)*12+MONTH(AC$4))=(YEAR('Funding Strategy'!$E$20)*12+MONTH('Funding Strategy'!$E$20))),N('Funding Strategy'!$C$20),0)</f>
        <v>0</v>
      </c>
      <c r="AD9" s="158">
        <f>IF(AND(NOT(LEFT('Funding Strategy'!$F$20,10)="Investment"),(YEAR(AD$4)*12+MONTH(AD$4))=(YEAR('Funding Strategy'!$E$20)*12+MONTH('Funding Strategy'!$E$20))),N('Funding Strategy'!$C$20),0)</f>
        <v>0</v>
      </c>
      <c r="AE9" s="158">
        <f>IF(AND(NOT(LEFT('Funding Strategy'!$F$20,10)="Investment"),(YEAR(AE$4)*12+MONTH(AE$4))=(YEAR('Funding Strategy'!$E$20)*12+MONTH('Funding Strategy'!$E$20))),N('Funding Strategy'!$C$20),0)</f>
        <v>0</v>
      </c>
      <c r="AF9" s="158">
        <f>IF(AND(NOT(LEFT('Funding Strategy'!$F$20,10)="Investment"),(YEAR(AF$4)*12+MONTH(AF$4))=(YEAR('Funding Strategy'!$E$20)*12+MONTH('Funding Strategy'!$E$20))),N('Funding Strategy'!$C$20),0)</f>
        <v>0</v>
      </c>
      <c r="AG9" s="158">
        <f>IF(AND(NOT(LEFT('Funding Strategy'!$F$20,10)="Investment"),(YEAR(AG$4)*12+MONTH(AG$4))=(YEAR('Funding Strategy'!$E$20)*12+MONTH('Funding Strategy'!$E$20))),N('Funding Strategy'!$C$20),0)</f>
        <v>0</v>
      </c>
      <c r="AH9" s="158">
        <f>IF(AND(NOT(LEFT('Funding Strategy'!$F$20,10)="Investment"),(YEAR(AH$4)*12+MONTH(AH$4))=(YEAR('Funding Strategy'!$E$20)*12+MONTH('Funding Strategy'!$E$20))),N('Funding Strategy'!$C$20),0)</f>
        <v>0</v>
      </c>
      <c r="AI9" s="158">
        <f>IF(AND(NOT(LEFT('Funding Strategy'!$F$20,10)="Investment"),(YEAR(AI$4)*12+MONTH(AI$4))=(YEAR('Funding Strategy'!$E$20)*12+MONTH('Funding Strategy'!$E$20))),N('Funding Strategy'!$C$20),0)</f>
        <v>0</v>
      </c>
      <c r="AJ9" s="158">
        <f>IF(AND(NOT(LEFT('Funding Strategy'!$F$20,10)="Investment"),(YEAR(AJ$4)*12+MONTH(AJ$4))=(YEAR('Funding Strategy'!$E$20)*12+MONTH('Funding Strategy'!$E$20))),N('Funding Strategy'!$C$20),0)</f>
        <v>0</v>
      </c>
      <c r="AK9" s="158">
        <f>IF(AND(NOT(LEFT('Funding Strategy'!$F$20,10)="Investment"),(YEAR(AK$4)*12+MONTH(AK$4))=(YEAR('Funding Strategy'!$E$20)*12+MONTH('Funding Strategy'!$E$20))),N('Funding Strategy'!$C$20),0)</f>
        <v>0</v>
      </c>
      <c r="AL9" s="158">
        <f>IF(AND(NOT(LEFT('Funding Strategy'!$F$20,10)="Investment"),(YEAR(AL$4)*12+MONTH(AL$4))=(YEAR('Funding Strategy'!$E$20)*12+MONTH('Funding Strategy'!$E$20))),N('Funding Strategy'!$C$20),0)</f>
        <v>0</v>
      </c>
      <c r="AM9" s="158"/>
      <c r="AN9" s="158">
        <f t="shared" si="1"/>
        <v>0</v>
      </c>
    </row>
    <row r="10" spans="1:40" ht="15" customHeight="1">
      <c r="A10" s="118" t="str">
        <f>IF('Funding Strategy'!$B$21="","Grant line 3",'Funding Strategy'!$B$21)</f>
        <v>Grant line 3</v>
      </c>
      <c r="B10" s="118"/>
      <c r="C10" s="158">
        <f>IF(AND(NOT(LEFT('Funding Strategy'!$F$21,10)="Investment"),(YEAR(C$4)*12+MONTH(C$4))=(YEAR('Funding Strategy'!$E$21)*12+MONTH('Funding Strategy'!$E$21))),N('Funding Strategy'!$C$21),0)</f>
        <v>0</v>
      </c>
      <c r="D10" s="158">
        <f>IF(AND(NOT(LEFT('Funding Strategy'!$F$21,10)="Investment"),(YEAR(D$4)*12+MONTH(D$4))=(YEAR('Funding Strategy'!$E$21)*12+MONTH('Funding Strategy'!$E$21))),N('Funding Strategy'!$C$21),0)</f>
        <v>0</v>
      </c>
      <c r="E10" s="158">
        <f>IF(AND(NOT(LEFT('Funding Strategy'!$F$21,10)="Investment"),(YEAR(E$4)*12+MONTH(E$4))=(YEAR('Funding Strategy'!$E$21)*12+MONTH('Funding Strategy'!$E$21))),N('Funding Strategy'!$C$21),0)</f>
        <v>0</v>
      </c>
      <c r="F10" s="158">
        <f>IF(AND(NOT(LEFT('Funding Strategy'!$F$21,10)="Investment"),(YEAR(F$4)*12+MONTH(F$4))=(YEAR('Funding Strategy'!$E$21)*12+MONTH('Funding Strategy'!$E$21))),N('Funding Strategy'!$C$21),0)</f>
        <v>0</v>
      </c>
      <c r="G10" s="158">
        <f>IF(AND(NOT(LEFT('Funding Strategy'!$F$21,10)="Investment"),(YEAR(G$4)*12+MONTH(G$4))=(YEAR('Funding Strategy'!$E$21)*12+MONTH('Funding Strategy'!$E$21))),N('Funding Strategy'!$C$21),0)</f>
        <v>0</v>
      </c>
      <c r="H10" s="158">
        <f>IF(AND(NOT(LEFT('Funding Strategy'!$F$21,10)="Investment"),(YEAR(H$4)*12+MONTH(H$4))=(YEAR('Funding Strategy'!$E$21)*12+MONTH('Funding Strategy'!$E$21))),N('Funding Strategy'!$C$21),0)</f>
        <v>0</v>
      </c>
      <c r="I10" s="158">
        <f>IF(AND(NOT(LEFT('Funding Strategy'!$F$21,10)="Investment"),(YEAR(I$4)*12+MONTH(I$4))=(YEAR('Funding Strategy'!$E$21)*12+MONTH('Funding Strategy'!$E$21))),N('Funding Strategy'!$C$21),0)</f>
        <v>0</v>
      </c>
      <c r="J10" s="158">
        <f>IF(AND(NOT(LEFT('Funding Strategy'!$F$21,10)="Investment"),(YEAR(J$4)*12+MONTH(J$4))=(YEAR('Funding Strategy'!$E$21)*12+MONTH('Funding Strategy'!$E$21))),N('Funding Strategy'!$C$21),0)</f>
        <v>0</v>
      </c>
      <c r="K10" s="158">
        <f>IF(AND(NOT(LEFT('Funding Strategy'!$F$21,10)="Investment"),(YEAR(K$4)*12+MONTH(K$4))=(YEAR('Funding Strategy'!$E$21)*12+MONTH('Funding Strategy'!$E$21))),N('Funding Strategy'!$C$21),0)</f>
        <v>0</v>
      </c>
      <c r="L10" s="158">
        <f>IF(AND(NOT(LEFT('Funding Strategy'!$F$21,10)="Investment"),(YEAR(L$4)*12+MONTH(L$4))=(YEAR('Funding Strategy'!$E$21)*12+MONTH('Funding Strategy'!$E$21))),N('Funding Strategy'!$C$21),0)</f>
        <v>0</v>
      </c>
      <c r="M10" s="158">
        <f>IF(AND(NOT(LEFT('Funding Strategy'!$F$21,10)="Investment"),(YEAR(M$4)*12+MONTH(M$4))=(YEAR('Funding Strategy'!$E$21)*12+MONTH('Funding Strategy'!$E$21))),N('Funding Strategy'!$C$21),0)</f>
        <v>0</v>
      </c>
      <c r="N10" s="158">
        <f>IF(AND(NOT(LEFT('Funding Strategy'!$F$21,10)="Investment"),(YEAR(N$4)*12+MONTH(N$4))=(YEAR('Funding Strategy'!$E$21)*12+MONTH('Funding Strategy'!$E$21))),N('Funding Strategy'!$C$21),0)</f>
        <v>0</v>
      </c>
      <c r="O10" s="158">
        <f>IF(AND(NOT(LEFT('Funding Strategy'!$F$21,10)="Investment"),(YEAR(O$4)*12+MONTH(O$4))=(YEAR('Funding Strategy'!$E$21)*12+MONTH('Funding Strategy'!$E$21))),N('Funding Strategy'!$C$21),0)</f>
        <v>0</v>
      </c>
      <c r="P10" s="158">
        <f>IF(AND(NOT(LEFT('Funding Strategy'!$F$21,10)="Investment"),(YEAR(P$4)*12+MONTH(P$4))=(YEAR('Funding Strategy'!$E$21)*12+MONTH('Funding Strategy'!$E$21))),N('Funding Strategy'!$C$21),0)</f>
        <v>0</v>
      </c>
      <c r="Q10" s="158">
        <f>IF(AND(NOT(LEFT('Funding Strategy'!$F$21,10)="Investment"),(YEAR(Q$4)*12+MONTH(Q$4))=(YEAR('Funding Strategy'!$E$21)*12+MONTH('Funding Strategy'!$E$21))),N('Funding Strategy'!$C$21),0)</f>
        <v>0</v>
      </c>
      <c r="R10" s="158">
        <f>IF(AND(NOT(LEFT('Funding Strategy'!$F$21,10)="Investment"),(YEAR(R$4)*12+MONTH(R$4))=(YEAR('Funding Strategy'!$E$21)*12+MONTH('Funding Strategy'!$E$21))),N('Funding Strategy'!$C$21),0)</f>
        <v>0</v>
      </c>
      <c r="S10" s="158">
        <f>IF(AND(NOT(LEFT('Funding Strategy'!$F$21,10)="Investment"),(YEAR(S$4)*12+MONTH(S$4))=(YEAR('Funding Strategy'!$E$21)*12+MONTH('Funding Strategy'!$E$21))),N('Funding Strategy'!$C$21),0)</f>
        <v>0</v>
      </c>
      <c r="T10" s="158">
        <f>IF(AND(NOT(LEFT('Funding Strategy'!$F$21,10)="Investment"),(YEAR(T$4)*12+MONTH(T$4))=(YEAR('Funding Strategy'!$E$21)*12+MONTH('Funding Strategy'!$E$21))),N('Funding Strategy'!$C$21),0)</f>
        <v>0</v>
      </c>
      <c r="U10" s="158">
        <f>IF(AND(NOT(LEFT('Funding Strategy'!$F$21,10)="Investment"),(YEAR(U$4)*12+MONTH(U$4))=(YEAR('Funding Strategy'!$E$21)*12+MONTH('Funding Strategy'!$E$21))),N('Funding Strategy'!$C$21),0)</f>
        <v>0</v>
      </c>
      <c r="V10" s="158">
        <f>IF(AND(NOT(LEFT('Funding Strategy'!$F$21,10)="Investment"),(YEAR(V$4)*12+MONTH(V$4))=(YEAR('Funding Strategy'!$E$21)*12+MONTH('Funding Strategy'!$E$21))),N('Funding Strategy'!$C$21),0)</f>
        <v>0</v>
      </c>
      <c r="W10" s="158">
        <f>IF(AND(NOT(LEFT('Funding Strategy'!$F$21,10)="Investment"),(YEAR(W$4)*12+MONTH(W$4))=(YEAR('Funding Strategy'!$E$21)*12+MONTH('Funding Strategy'!$E$21))),N('Funding Strategy'!$C$21),0)</f>
        <v>0</v>
      </c>
      <c r="X10" s="158">
        <f>IF(AND(NOT(LEFT('Funding Strategy'!$F$21,10)="Investment"),(YEAR(X$4)*12+MONTH(X$4))=(YEAR('Funding Strategy'!$E$21)*12+MONTH('Funding Strategy'!$E$21))),N('Funding Strategy'!$C$21),0)</f>
        <v>0</v>
      </c>
      <c r="Y10" s="158">
        <f>IF(AND(NOT(LEFT('Funding Strategy'!$F$21,10)="Investment"),(YEAR(Y$4)*12+MONTH(Y$4))=(YEAR('Funding Strategy'!$E$21)*12+MONTH('Funding Strategy'!$E$21))),N('Funding Strategy'!$C$21),0)</f>
        <v>0</v>
      </c>
      <c r="Z10" s="158">
        <f>IF(AND(NOT(LEFT('Funding Strategy'!$F$21,10)="Investment"),(YEAR(Z$4)*12+MONTH(Z$4))=(YEAR('Funding Strategy'!$E$21)*12+MONTH('Funding Strategy'!$E$21))),N('Funding Strategy'!$C$21),0)</f>
        <v>0</v>
      </c>
      <c r="AA10" s="158">
        <f>IF(AND(NOT(LEFT('Funding Strategy'!$F$21,10)="Investment"),(YEAR(AA$4)*12+MONTH(AA$4))=(YEAR('Funding Strategy'!$E$21)*12+MONTH('Funding Strategy'!$E$21))),N('Funding Strategy'!$C$21),0)</f>
        <v>0</v>
      </c>
      <c r="AB10" s="158">
        <f>IF(AND(NOT(LEFT('Funding Strategy'!$F$21,10)="Investment"),(YEAR(AB$4)*12+MONTH(AB$4))=(YEAR('Funding Strategy'!$E$21)*12+MONTH('Funding Strategy'!$E$21))),N('Funding Strategy'!$C$21),0)</f>
        <v>0</v>
      </c>
      <c r="AC10" s="158">
        <f>IF(AND(NOT(LEFT('Funding Strategy'!$F$21,10)="Investment"),(YEAR(AC$4)*12+MONTH(AC$4))=(YEAR('Funding Strategy'!$E$21)*12+MONTH('Funding Strategy'!$E$21))),N('Funding Strategy'!$C$21),0)</f>
        <v>0</v>
      </c>
      <c r="AD10" s="158">
        <f>IF(AND(NOT(LEFT('Funding Strategy'!$F$21,10)="Investment"),(YEAR(AD$4)*12+MONTH(AD$4))=(YEAR('Funding Strategy'!$E$21)*12+MONTH('Funding Strategy'!$E$21))),N('Funding Strategy'!$C$21),0)</f>
        <v>0</v>
      </c>
      <c r="AE10" s="158">
        <f>IF(AND(NOT(LEFT('Funding Strategy'!$F$21,10)="Investment"),(YEAR(AE$4)*12+MONTH(AE$4))=(YEAR('Funding Strategy'!$E$21)*12+MONTH('Funding Strategy'!$E$21))),N('Funding Strategy'!$C$21),0)</f>
        <v>0</v>
      </c>
      <c r="AF10" s="158">
        <f>IF(AND(NOT(LEFT('Funding Strategy'!$F$21,10)="Investment"),(YEAR(AF$4)*12+MONTH(AF$4))=(YEAR('Funding Strategy'!$E$21)*12+MONTH('Funding Strategy'!$E$21))),N('Funding Strategy'!$C$21),0)</f>
        <v>0</v>
      </c>
      <c r="AG10" s="158">
        <f>IF(AND(NOT(LEFT('Funding Strategy'!$F$21,10)="Investment"),(YEAR(AG$4)*12+MONTH(AG$4))=(YEAR('Funding Strategy'!$E$21)*12+MONTH('Funding Strategy'!$E$21))),N('Funding Strategy'!$C$21),0)</f>
        <v>0</v>
      </c>
      <c r="AH10" s="158">
        <f>IF(AND(NOT(LEFT('Funding Strategy'!$F$21,10)="Investment"),(YEAR(AH$4)*12+MONTH(AH$4))=(YEAR('Funding Strategy'!$E$21)*12+MONTH('Funding Strategy'!$E$21))),N('Funding Strategy'!$C$21),0)</f>
        <v>0</v>
      </c>
      <c r="AI10" s="158">
        <f>IF(AND(NOT(LEFT('Funding Strategy'!$F$21,10)="Investment"),(YEAR(AI$4)*12+MONTH(AI$4))=(YEAR('Funding Strategy'!$E$21)*12+MONTH('Funding Strategy'!$E$21))),N('Funding Strategy'!$C$21),0)</f>
        <v>0</v>
      </c>
      <c r="AJ10" s="158">
        <f>IF(AND(NOT(LEFT('Funding Strategy'!$F$21,10)="Investment"),(YEAR(AJ$4)*12+MONTH(AJ$4))=(YEAR('Funding Strategy'!$E$21)*12+MONTH('Funding Strategy'!$E$21))),N('Funding Strategy'!$C$21),0)</f>
        <v>0</v>
      </c>
      <c r="AK10" s="158">
        <f>IF(AND(NOT(LEFT('Funding Strategy'!$F$21,10)="Investment"),(YEAR(AK$4)*12+MONTH(AK$4))=(YEAR('Funding Strategy'!$E$21)*12+MONTH('Funding Strategy'!$E$21))),N('Funding Strategy'!$C$21),0)</f>
        <v>0</v>
      </c>
      <c r="AL10" s="158">
        <f>IF(AND(NOT(LEFT('Funding Strategy'!$F$21,10)="Investment"),(YEAR(AL$4)*12+MONTH(AL$4))=(YEAR('Funding Strategy'!$E$21)*12+MONTH('Funding Strategy'!$E$21))),N('Funding Strategy'!$C$21),0)</f>
        <v>0</v>
      </c>
      <c r="AM10" s="158"/>
      <c r="AN10" s="158">
        <f t="shared" si="1"/>
        <v>0</v>
      </c>
    </row>
    <row r="11" spans="1:40" ht="15" customHeight="1">
      <c r="A11" s="118" t="str">
        <f>IF('Funding Strategy'!$B$22="","Grant line 4",'Funding Strategy'!$B$22)</f>
        <v>Grant line 4</v>
      </c>
      <c r="B11" s="118"/>
      <c r="C11" s="158">
        <f>IF(AND(NOT(LEFT('Funding Strategy'!$F$22,10)="Investment"),(YEAR(C$4)*12+MONTH(C$4))=(YEAR('Funding Strategy'!$E$22)*12+MONTH('Funding Strategy'!$E$22))),N('Funding Strategy'!$C$22),0)</f>
        <v>0</v>
      </c>
      <c r="D11" s="158">
        <f>IF(AND(NOT(LEFT('Funding Strategy'!$F$22,10)="Investment"),(YEAR(D$4)*12+MONTH(D$4))=(YEAR('Funding Strategy'!$E$22)*12+MONTH('Funding Strategy'!$E$22))),N('Funding Strategy'!$C$22),0)</f>
        <v>0</v>
      </c>
      <c r="E11" s="158">
        <f>IF(AND(NOT(LEFT('Funding Strategy'!$F$22,10)="Investment"),(YEAR(E$4)*12+MONTH(E$4))=(YEAR('Funding Strategy'!$E$22)*12+MONTH('Funding Strategy'!$E$22))),N('Funding Strategy'!$C$22),0)</f>
        <v>0</v>
      </c>
      <c r="F11" s="158">
        <f>IF(AND(NOT(LEFT('Funding Strategy'!$F$22,10)="Investment"),(YEAR(F$4)*12+MONTH(F$4))=(YEAR('Funding Strategy'!$E$22)*12+MONTH('Funding Strategy'!$E$22))),N('Funding Strategy'!$C$22),0)</f>
        <v>0</v>
      </c>
      <c r="G11" s="158">
        <f>IF(AND(NOT(LEFT('Funding Strategy'!$F$22,10)="Investment"),(YEAR(G$4)*12+MONTH(G$4))=(YEAR('Funding Strategy'!$E$22)*12+MONTH('Funding Strategy'!$E$22))),N('Funding Strategy'!$C$22),0)</f>
        <v>0</v>
      </c>
      <c r="H11" s="158">
        <f>IF(AND(NOT(LEFT('Funding Strategy'!$F$22,10)="Investment"),(YEAR(H$4)*12+MONTH(H$4))=(YEAR('Funding Strategy'!$E$22)*12+MONTH('Funding Strategy'!$E$22))),N('Funding Strategy'!$C$22),0)</f>
        <v>0</v>
      </c>
      <c r="I11" s="158">
        <f>IF(AND(NOT(LEFT('Funding Strategy'!$F$22,10)="Investment"),(YEAR(I$4)*12+MONTH(I$4))=(YEAR('Funding Strategy'!$E$22)*12+MONTH('Funding Strategy'!$E$22))),N('Funding Strategy'!$C$22),0)</f>
        <v>0</v>
      </c>
      <c r="J11" s="158">
        <f>IF(AND(NOT(LEFT('Funding Strategy'!$F$22,10)="Investment"),(YEAR(J$4)*12+MONTH(J$4))=(YEAR('Funding Strategy'!$E$22)*12+MONTH('Funding Strategy'!$E$22))),N('Funding Strategy'!$C$22),0)</f>
        <v>0</v>
      </c>
      <c r="K11" s="158">
        <f>IF(AND(NOT(LEFT('Funding Strategy'!$F$22,10)="Investment"),(YEAR(K$4)*12+MONTH(K$4))=(YEAR('Funding Strategy'!$E$22)*12+MONTH('Funding Strategy'!$E$22))),N('Funding Strategy'!$C$22),0)</f>
        <v>0</v>
      </c>
      <c r="L11" s="158">
        <f>IF(AND(NOT(LEFT('Funding Strategy'!$F$22,10)="Investment"),(YEAR(L$4)*12+MONTH(L$4))=(YEAR('Funding Strategy'!$E$22)*12+MONTH('Funding Strategy'!$E$22))),N('Funding Strategy'!$C$22),0)</f>
        <v>0</v>
      </c>
      <c r="M11" s="158">
        <f>IF(AND(NOT(LEFT('Funding Strategy'!$F$22,10)="Investment"),(YEAR(M$4)*12+MONTH(M$4))=(YEAR('Funding Strategy'!$E$22)*12+MONTH('Funding Strategy'!$E$22))),N('Funding Strategy'!$C$22),0)</f>
        <v>0</v>
      </c>
      <c r="N11" s="158">
        <f>IF(AND(NOT(LEFT('Funding Strategy'!$F$22,10)="Investment"),(YEAR(N$4)*12+MONTH(N$4))=(YEAR('Funding Strategy'!$E$22)*12+MONTH('Funding Strategy'!$E$22))),N('Funding Strategy'!$C$22),0)</f>
        <v>0</v>
      </c>
      <c r="O11" s="158">
        <f>IF(AND(NOT(LEFT('Funding Strategy'!$F$22,10)="Investment"),(YEAR(O$4)*12+MONTH(O$4))=(YEAR('Funding Strategy'!$E$22)*12+MONTH('Funding Strategy'!$E$22))),N('Funding Strategy'!$C$22),0)</f>
        <v>0</v>
      </c>
      <c r="P11" s="158">
        <f>IF(AND(NOT(LEFT('Funding Strategy'!$F$22,10)="Investment"),(YEAR(P$4)*12+MONTH(P$4))=(YEAR('Funding Strategy'!$E$22)*12+MONTH('Funding Strategy'!$E$22))),N('Funding Strategy'!$C$22),0)</f>
        <v>0</v>
      </c>
      <c r="Q11" s="158">
        <f>IF(AND(NOT(LEFT('Funding Strategy'!$F$22,10)="Investment"),(YEAR(Q$4)*12+MONTH(Q$4))=(YEAR('Funding Strategy'!$E$22)*12+MONTH('Funding Strategy'!$E$22))),N('Funding Strategy'!$C$22),0)</f>
        <v>0</v>
      </c>
      <c r="R11" s="158">
        <f>IF(AND(NOT(LEFT('Funding Strategy'!$F$22,10)="Investment"),(YEAR(R$4)*12+MONTH(R$4))=(YEAR('Funding Strategy'!$E$22)*12+MONTH('Funding Strategy'!$E$22))),N('Funding Strategy'!$C$22),0)</f>
        <v>0</v>
      </c>
      <c r="S11" s="158">
        <f>IF(AND(NOT(LEFT('Funding Strategy'!$F$22,10)="Investment"),(YEAR(S$4)*12+MONTH(S$4))=(YEAR('Funding Strategy'!$E$22)*12+MONTH('Funding Strategy'!$E$22))),N('Funding Strategy'!$C$22),0)</f>
        <v>0</v>
      </c>
      <c r="T11" s="158">
        <f>IF(AND(NOT(LEFT('Funding Strategy'!$F$22,10)="Investment"),(YEAR(T$4)*12+MONTH(T$4))=(YEAR('Funding Strategy'!$E$22)*12+MONTH('Funding Strategy'!$E$22))),N('Funding Strategy'!$C$22),0)</f>
        <v>0</v>
      </c>
      <c r="U11" s="158">
        <f>IF(AND(NOT(LEFT('Funding Strategy'!$F$22,10)="Investment"),(YEAR(U$4)*12+MONTH(U$4))=(YEAR('Funding Strategy'!$E$22)*12+MONTH('Funding Strategy'!$E$22))),N('Funding Strategy'!$C$22),0)</f>
        <v>0</v>
      </c>
      <c r="V11" s="158">
        <f>IF(AND(NOT(LEFT('Funding Strategy'!$F$22,10)="Investment"),(YEAR(V$4)*12+MONTH(V$4))=(YEAR('Funding Strategy'!$E$22)*12+MONTH('Funding Strategy'!$E$22))),N('Funding Strategy'!$C$22),0)</f>
        <v>0</v>
      </c>
      <c r="W11" s="158">
        <f>IF(AND(NOT(LEFT('Funding Strategy'!$F$22,10)="Investment"),(YEAR(W$4)*12+MONTH(W$4))=(YEAR('Funding Strategy'!$E$22)*12+MONTH('Funding Strategy'!$E$22))),N('Funding Strategy'!$C$22),0)</f>
        <v>0</v>
      </c>
      <c r="X11" s="158">
        <f>IF(AND(NOT(LEFT('Funding Strategy'!$F$22,10)="Investment"),(YEAR(X$4)*12+MONTH(X$4))=(YEAR('Funding Strategy'!$E$22)*12+MONTH('Funding Strategy'!$E$22))),N('Funding Strategy'!$C$22),0)</f>
        <v>0</v>
      </c>
      <c r="Y11" s="158">
        <f>IF(AND(NOT(LEFT('Funding Strategy'!$F$22,10)="Investment"),(YEAR(Y$4)*12+MONTH(Y$4))=(YEAR('Funding Strategy'!$E$22)*12+MONTH('Funding Strategy'!$E$22))),N('Funding Strategy'!$C$22),0)</f>
        <v>0</v>
      </c>
      <c r="Z11" s="158">
        <f>IF(AND(NOT(LEFT('Funding Strategy'!$F$22,10)="Investment"),(YEAR(Z$4)*12+MONTH(Z$4))=(YEAR('Funding Strategy'!$E$22)*12+MONTH('Funding Strategy'!$E$22))),N('Funding Strategy'!$C$22),0)</f>
        <v>0</v>
      </c>
      <c r="AA11" s="158">
        <f>IF(AND(NOT(LEFT('Funding Strategy'!$F$22,10)="Investment"),(YEAR(AA$4)*12+MONTH(AA$4))=(YEAR('Funding Strategy'!$E$22)*12+MONTH('Funding Strategy'!$E$22))),N('Funding Strategy'!$C$22),0)</f>
        <v>0</v>
      </c>
      <c r="AB11" s="158">
        <f>IF(AND(NOT(LEFT('Funding Strategy'!$F$22,10)="Investment"),(YEAR(AB$4)*12+MONTH(AB$4))=(YEAR('Funding Strategy'!$E$22)*12+MONTH('Funding Strategy'!$E$22))),N('Funding Strategy'!$C$22),0)</f>
        <v>0</v>
      </c>
      <c r="AC11" s="158">
        <f>IF(AND(NOT(LEFT('Funding Strategy'!$F$22,10)="Investment"),(YEAR(AC$4)*12+MONTH(AC$4))=(YEAR('Funding Strategy'!$E$22)*12+MONTH('Funding Strategy'!$E$22))),N('Funding Strategy'!$C$22),0)</f>
        <v>0</v>
      </c>
      <c r="AD11" s="158">
        <f>IF(AND(NOT(LEFT('Funding Strategy'!$F$22,10)="Investment"),(YEAR(AD$4)*12+MONTH(AD$4))=(YEAR('Funding Strategy'!$E$22)*12+MONTH('Funding Strategy'!$E$22))),N('Funding Strategy'!$C$22),0)</f>
        <v>0</v>
      </c>
      <c r="AE11" s="158">
        <f>IF(AND(NOT(LEFT('Funding Strategy'!$F$22,10)="Investment"),(YEAR(AE$4)*12+MONTH(AE$4))=(YEAR('Funding Strategy'!$E$22)*12+MONTH('Funding Strategy'!$E$22))),N('Funding Strategy'!$C$22),0)</f>
        <v>0</v>
      </c>
      <c r="AF11" s="158">
        <f>IF(AND(NOT(LEFT('Funding Strategy'!$F$22,10)="Investment"),(YEAR(AF$4)*12+MONTH(AF$4))=(YEAR('Funding Strategy'!$E$22)*12+MONTH('Funding Strategy'!$E$22))),N('Funding Strategy'!$C$22),0)</f>
        <v>0</v>
      </c>
      <c r="AG11" s="158">
        <f>IF(AND(NOT(LEFT('Funding Strategy'!$F$22,10)="Investment"),(YEAR(AG$4)*12+MONTH(AG$4))=(YEAR('Funding Strategy'!$E$22)*12+MONTH('Funding Strategy'!$E$22))),N('Funding Strategy'!$C$22),0)</f>
        <v>0</v>
      </c>
      <c r="AH11" s="158">
        <f>IF(AND(NOT(LEFT('Funding Strategy'!$F$22,10)="Investment"),(YEAR(AH$4)*12+MONTH(AH$4))=(YEAR('Funding Strategy'!$E$22)*12+MONTH('Funding Strategy'!$E$22))),N('Funding Strategy'!$C$22),0)</f>
        <v>0</v>
      </c>
      <c r="AI11" s="158">
        <f>IF(AND(NOT(LEFT('Funding Strategy'!$F$22,10)="Investment"),(YEAR(AI$4)*12+MONTH(AI$4))=(YEAR('Funding Strategy'!$E$22)*12+MONTH('Funding Strategy'!$E$22))),N('Funding Strategy'!$C$22),0)</f>
        <v>0</v>
      </c>
      <c r="AJ11" s="158">
        <f>IF(AND(NOT(LEFT('Funding Strategy'!$F$22,10)="Investment"),(YEAR(AJ$4)*12+MONTH(AJ$4))=(YEAR('Funding Strategy'!$E$22)*12+MONTH('Funding Strategy'!$E$22))),N('Funding Strategy'!$C$22),0)</f>
        <v>0</v>
      </c>
      <c r="AK11" s="158">
        <f>IF(AND(NOT(LEFT('Funding Strategy'!$F$22,10)="Investment"),(YEAR(AK$4)*12+MONTH(AK$4))=(YEAR('Funding Strategy'!$E$22)*12+MONTH('Funding Strategy'!$E$22))),N('Funding Strategy'!$C$22),0)</f>
        <v>0</v>
      </c>
      <c r="AL11" s="158">
        <f>IF(AND(NOT(LEFT('Funding Strategy'!$F$22,10)="Investment"),(YEAR(AL$4)*12+MONTH(AL$4))=(YEAR('Funding Strategy'!$E$22)*12+MONTH('Funding Strategy'!$E$22))),N('Funding Strategy'!$C$22),0)</f>
        <v>0</v>
      </c>
      <c r="AM11" s="158"/>
      <c r="AN11" s="158">
        <f t="shared" si="1"/>
        <v>0</v>
      </c>
    </row>
    <row r="12" spans="1:40" ht="15" customHeight="1">
      <c r="A12" s="118" t="str">
        <f>IF('Funding Strategy'!$B$23="","Grant line 5",'Funding Strategy'!$B$23)</f>
        <v>Grant line 5</v>
      </c>
      <c r="B12" s="118"/>
      <c r="C12" s="158">
        <f>IF(AND(NOT(LEFT('Funding Strategy'!$F$23,10)="Investment"),(YEAR(C$4)*12+MONTH(C$4))=(YEAR('Funding Strategy'!$E$23)*12+MONTH('Funding Strategy'!$E$23))),N('Funding Strategy'!$C$23),0)</f>
        <v>0</v>
      </c>
      <c r="D12" s="158">
        <f>IF(AND(NOT(LEFT('Funding Strategy'!$F$23,10)="Investment"),(YEAR(D$4)*12+MONTH(D$4))=(YEAR('Funding Strategy'!$E$23)*12+MONTH('Funding Strategy'!$E$23))),N('Funding Strategy'!$C$23),0)</f>
        <v>0</v>
      </c>
      <c r="E12" s="158">
        <f>IF(AND(NOT(LEFT('Funding Strategy'!$F$23,10)="Investment"),(YEAR(E$4)*12+MONTH(E$4))=(YEAR('Funding Strategy'!$E$23)*12+MONTH('Funding Strategy'!$E$23))),N('Funding Strategy'!$C$23),0)</f>
        <v>0</v>
      </c>
      <c r="F12" s="158">
        <f>IF(AND(NOT(LEFT('Funding Strategy'!$F$23,10)="Investment"),(YEAR(F$4)*12+MONTH(F$4))=(YEAR('Funding Strategy'!$E$23)*12+MONTH('Funding Strategy'!$E$23))),N('Funding Strategy'!$C$23),0)</f>
        <v>0</v>
      </c>
      <c r="G12" s="158">
        <f>IF(AND(NOT(LEFT('Funding Strategy'!$F$23,10)="Investment"),(YEAR(G$4)*12+MONTH(G$4))=(YEAR('Funding Strategy'!$E$23)*12+MONTH('Funding Strategy'!$E$23))),N('Funding Strategy'!$C$23),0)</f>
        <v>0</v>
      </c>
      <c r="H12" s="158">
        <f>IF(AND(NOT(LEFT('Funding Strategy'!$F$23,10)="Investment"),(YEAR(H$4)*12+MONTH(H$4))=(YEAR('Funding Strategy'!$E$23)*12+MONTH('Funding Strategy'!$E$23))),N('Funding Strategy'!$C$23),0)</f>
        <v>0</v>
      </c>
      <c r="I12" s="158">
        <f>IF(AND(NOT(LEFT('Funding Strategy'!$F$23,10)="Investment"),(YEAR(I$4)*12+MONTH(I$4))=(YEAR('Funding Strategy'!$E$23)*12+MONTH('Funding Strategy'!$E$23))),N('Funding Strategy'!$C$23),0)</f>
        <v>0</v>
      </c>
      <c r="J12" s="158">
        <f>IF(AND(NOT(LEFT('Funding Strategy'!$F$23,10)="Investment"),(YEAR(J$4)*12+MONTH(J$4))=(YEAR('Funding Strategy'!$E$23)*12+MONTH('Funding Strategy'!$E$23))),N('Funding Strategy'!$C$23),0)</f>
        <v>0</v>
      </c>
      <c r="K12" s="158">
        <f>IF(AND(NOT(LEFT('Funding Strategy'!$F$23,10)="Investment"),(YEAR(K$4)*12+MONTH(K$4))=(YEAR('Funding Strategy'!$E$23)*12+MONTH('Funding Strategy'!$E$23))),N('Funding Strategy'!$C$23),0)</f>
        <v>0</v>
      </c>
      <c r="L12" s="158">
        <f>IF(AND(NOT(LEFT('Funding Strategy'!$F$23,10)="Investment"),(YEAR(L$4)*12+MONTH(L$4))=(YEAR('Funding Strategy'!$E$23)*12+MONTH('Funding Strategy'!$E$23))),N('Funding Strategy'!$C$23),0)</f>
        <v>0</v>
      </c>
      <c r="M12" s="158">
        <f>IF(AND(NOT(LEFT('Funding Strategy'!$F$23,10)="Investment"),(YEAR(M$4)*12+MONTH(M$4))=(YEAR('Funding Strategy'!$E$23)*12+MONTH('Funding Strategy'!$E$23))),N('Funding Strategy'!$C$23),0)</f>
        <v>0</v>
      </c>
      <c r="N12" s="158">
        <f>IF(AND(NOT(LEFT('Funding Strategy'!$F$23,10)="Investment"),(YEAR(N$4)*12+MONTH(N$4))=(YEAR('Funding Strategy'!$E$23)*12+MONTH('Funding Strategy'!$E$23))),N('Funding Strategy'!$C$23),0)</f>
        <v>0</v>
      </c>
      <c r="O12" s="158">
        <f>IF(AND(NOT(LEFT('Funding Strategy'!$F$23,10)="Investment"),(YEAR(O$4)*12+MONTH(O$4))=(YEAR('Funding Strategy'!$E$23)*12+MONTH('Funding Strategy'!$E$23))),N('Funding Strategy'!$C$23),0)</f>
        <v>0</v>
      </c>
      <c r="P12" s="158">
        <f>IF(AND(NOT(LEFT('Funding Strategy'!$F$23,10)="Investment"),(YEAR(P$4)*12+MONTH(P$4))=(YEAR('Funding Strategy'!$E$23)*12+MONTH('Funding Strategy'!$E$23))),N('Funding Strategy'!$C$23),0)</f>
        <v>0</v>
      </c>
      <c r="Q12" s="158">
        <f>IF(AND(NOT(LEFT('Funding Strategy'!$F$23,10)="Investment"),(YEAR(Q$4)*12+MONTH(Q$4))=(YEAR('Funding Strategy'!$E$23)*12+MONTH('Funding Strategy'!$E$23))),N('Funding Strategy'!$C$23),0)</f>
        <v>0</v>
      </c>
      <c r="R12" s="158">
        <f>IF(AND(NOT(LEFT('Funding Strategy'!$F$23,10)="Investment"),(YEAR(R$4)*12+MONTH(R$4))=(YEAR('Funding Strategy'!$E$23)*12+MONTH('Funding Strategy'!$E$23))),N('Funding Strategy'!$C$23),0)</f>
        <v>0</v>
      </c>
      <c r="S12" s="158">
        <f>IF(AND(NOT(LEFT('Funding Strategy'!$F$23,10)="Investment"),(YEAR(S$4)*12+MONTH(S$4))=(YEAR('Funding Strategy'!$E$23)*12+MONTH('Funding Strategy'!$E$23))),N('Funding Strategy'!$C$23),0)</f>
        <v>0</v>
      </c>
      <c r="T12" s="158">
        <f>IF(AND(NOT(LEFT('Funding Strategy'!$F$23,10)="Investment"),(YEAR(T$4)*12+MONTH(T$4))=(YEAR('Funding Strategy'!$E$23)*12+MONTH('Funding Strategy'!$E$23))),N('Funding Strategy'!$C$23),0)</f>
        <v>0</v>
      </c>
      <c r="U12" s="158">
        <f>IF(AND(NOT(LEFT('Funding Strategy'!$F$23,10)="Investment"),(YEAR(U$4)*12+MONTH(U$4))=(YEAR('Funding Strategy'!$E$23)*12+MONTH('Funding Strategy'!$E$23))),N('Funding Strategy'!$C$23),0)</f>
        <v>0</v>
      </c>
      <c r="V12" s="158">
        <f>IF(AND(NOT(LEFT('Funding Strategy'!$F$23,10)="Investment"),(YEAR(V$4)*12+MONTH(V$4))=(YEAR('Funding Strategy'!$E$23)*12+MONTH('Funding Strategy'!$E$23))),N('Funding Strategy'!$C$23),0)</f>
        <v>0</v>
      </c>
      <c r="W12" s="158">
        <f>IF(AND(NOT(LEFT('Funding Strategy'!$F$23,10)="Investment"),(YEAR(W$4)*12+MONTH(W$4))=(YEAR('Funding Strategy'!$E$23)*12+MONTH('Funding Strategy'!$E$23))),N('Funding Strategy'!$C$23),0)</f>
        <v>0</v>
      </c>
      <c r="X12" s="158">
        <f>IF(AND(NOT(LEFT('Funding Strategy'!$F$23,10)="Investment"),(YEAR(X$4)*12+MONTH(X$4))=(YEAR('Funding Strategy'!$E$23)*12+MONTH('Funding Strategy'!$E$23))),N('Funding Strategy'!$C$23),0)</f>
        <v>0</v>
      </c>
      <c r="Y12" s="158">
        <f>IF(AND(NOT(LEFT('Funding Strategy'!$F$23,10)="Investment"),(YEAR(Y$4)*12+MONTH(Y$4))=(YEAR('Funding Strategy'!$E$23)*12+MONTH('Funding Strategy'!$E$23))),N('Funding Strategy'!$C$23),0)</f>
        <v>0</v>
      </c>
      <c r="Z12" s="158">
        <f>IF(AND(NOT(LEFT('Funding Strategy'!$F$23,10)="Investment"),(YEAR(Z$4)*12+MONTH(Z$4))=(YEAR('Funding Strategy'!$E$23)*12+MONTH('Funding Strategy'!$E$23))),N('Funding Strategy'!$C$23),0)</f>
        <v>0</v>
      </c>
      <c r="AA12" s="158">
        <f>IF(AND(NOT(LEFT('Funding Strategy'!$F$23,10)="Investment"),(YEAR(AA$4)*12+MONTH(AA$4))=(YEAR('Funding Strategy'!$E$23)*12+MONTH('Funding Strategy'!$E$23))),N('Funding Strategy'!$C$23),0)</f>
        <v>0</v>
      </c>
      <c r="AB12" s="158">
        <f>IF(AND(NOT(LEFT('Funding Strategy'!$F$23,10)="Investment"),(YEAR(AB$4)*12+MONTH(AB$4))=(YEAR('Funding Strategy'!$E$23)*12+MONTH('Funding Strategy'!$E$23))),N('Funding Strategy'!$C$23),0)</f>
        <v>0</v>
      </c>
      <c r="AC12" s="158">
        <f>IF(AND(NOT(LEFT('Funding Strategy'!$F$23,10)="Investment"),(YEAR(AC$4)*12+MONTH(AC$4))=(YEAR('Funding Strategy'!$E$23)*12+MONTH('Funding Strategy'!$E$23))),N('Funding Strategy'!$C$23),0)</f>
        <v>0</v>
      </c>
      <c r="AD12" s="158">
        <f>IF(AND(NOT(LEFT('Funding Strategy'!$F$23,10)="Investment"),(YEAR(AD$4)*12+MONTH(AD$4))=(YEAR('Funding Strategy'!$E$23)*12+MONTH('Funding Strategy'!$E$23))),N('Funding Strategy'!$C$23),0)</f>
        <v>0</v>
      </c>
      <c r="AE12" s="158">
        <f>IF(AND(NOT(LEFT('Funding Strategy'!$F$23,10)="Investment"),(YEAR(AE$4)*12+MONTH(AE$4))=(YEAR('Funding Strategy'!$E$23)*12+MONTH('Funding Strategy'!$E$23))),N('Funding Strategy'!$C$23),0)</f>
        <v>0</v>
      </c>
      <c r="AF12" s="158">
        <f>IF(AND(NOT(LEFT('Funding Strategy'!$F$23,10)="Investment"),(YEAR(AF$4)*12+MONTH(AF$4))=(YEAR('Funding Strategy'!$E$23)*12+MONTH('Funding Strategy'!$E$23))),N('Funding Strategy'!$C$23),0)</f>
        <v>0</v>
      </c>
      <c r="AG12" s="158">
        <f>IF(AND(NOT(LEFT('Funding Strategy'!$F$23,10)="Investment"),(YEAR(AG$4)*12+MONTH(AG$4))=(YEAR('Funding Strategy'!$E$23)*12+MONTH('Funding Strategy'!$E$23))),N('Funding Strategy'!$C$23),0)</f>
        <v>0</v>
      </c>
      <c r="AH12" s="158">
        <f>IF(AND(NOT(LEFT('Funding Strategy'!$F$23,10)="Investment"),(YEAR(AH$4)*12+MONTH(AH$4))=(YEAR('Funding Strategy'!$E$23)*12+MONTH('Funding Strategy'!$E$23))),N('Funding Strategy'!$C$23),0)</f>
        <v>0</v>
      </c>
      <c r="AI12" s="158">
        <f>IF(AND(NOT(LEFT('Funding Strategy'!$F$23,10)="Investment"),(YEAR(AI$4)*12+MONTH(AI$4))=(YEAR('Funding Strategy'!$E$23)*12+MONTH('Funding Strategy'!$E$23))),N('Funding Strategy'!$C$23),0)</f>
        <v>0</v>
      </c>
      <c r="AJ12" s="158">
        <f>IF(AND(NOT(LEFT('Funding Strategy'!$F$23,10)="Investment"),(YEAR(AJ$4)*12+MONTH(AJ$4))=(YEAR('Funding Strategy'!$E$23)*12+MONTH('Funding Strategy'!$E$23))),N('Funding Strategy'!$C$23),0)</f>
        <v>0</v>
      </c>
      <c r="AK12" s="158">
        <f>IF(AND(NOT(LEFT('Funding Strategy'!$F$23,10)="Investment"),(YEAR(AK$4)*12+MONTH(AK$4))=(YEAR('Funding Strategy'!$E$23)*12+MONTH('Funding Strategy'!$E$23))),N('Funding Strategy'!$C$23),0)</f>
        <v>0</v>
      </c>
      <c r="AL12" s="158">
        <f>IF(AND(NOT(LEFT('Funding Strategy'!$F$23,10)="Investment"),(YEAR(AL$4)*12+MONTH(AL$4))=(YEAR('Funding Strategy'!$E$23)*12+MONTH('Funding Strategy'!$E$23))),N('Funding Strategy'!$C$23),0)</f>
        <v>0</v>
      </c>
      <c r="AM12" s="158"/>
      <c r="AN12" s="158">
        <f t="shared" si="1"/>
        <v>0</v>
      </c>
    </row>
    <row r="13" spans="1:40" ht="15" customHeight="1">
      <c r="A13" s="118" t="str">
        <f>IF('Funding Strategy'!$B$24="","Grant line 6",'Funding Strategy'!$B$24)</f>
        <v>Grant line 6</v>
      </c>
      <c r="B13" s="118"/>
      <c r="C13" s="158">
        <f>IF(AND(NOT(LEFT('Funding Strategy'!$F$24,10)="Investment"),(YEAR(C$4)*12+MONTH(C$4))=(YEAR('Funding Strategy'!$E$24)*12+MONTH('Funding Strategy'!$E$24))),N('Funding Strategy'!$C$24),0)</f>
        <v>0</v>
      </c>
      <c r="D13" s="158">
        <f>IF(AND(NOT(LEFT('Funding Strategy'!$F$24,10)="Investment"),(YEAR(D$4)*12+MONTH(D$4))=(YEAR('Funding Strategy'!$E$24)*12+MONTH('Funding Strategy'!$E$24))),N('Funding Strategy'!$C$24),0)</f>
        <v>0</v>
      </c>
      <c r="E13" s="158">
        <f>IF(AND(NOT(LEFT('Funding Strategy'!$F$24,10)="Investment"),(YEAR(E$4)*12+MONTH(E$4))=(YEAR('Funding Strategy'!$E$24)*12+MONTH('Funding Strategy'!$E$24))),N('Funding Strategy'!$C$24),0)</f>
        <v>0</v>
      </c>
      <c r="F13" s="158">
        <f>IF(AND(NOT(LEFT('Funding Strategy'!$F$24,10)="Investment"),(YEAR(F$4)*12+MONTH(F$4))=(YEAR('Funding Strategy'!$E$24)*12+MONTH('Funding Strategy'!$E$24))),N('Funding Strategy'!$C$24),0)</f>
        <v>0</v>
      </c>
      <c r="G13" s="158">
        <f>IF(AND(NOT(LEFT('Funding Strategy'!$F$24,10)="Investment"),(YEAR(G$4)*12+MONTH(G$4))=(YEAR('Funding Strategy'!$E$24)*12+MONTH('Funding Strategy'!$E$24))),N('Funding Strategy'!$C$24),0)</f>
        <v>0</v>
      </c>
      <c r="H13" s="158">
        <f>IF(AND(NOT(LEFT('Funding Strategy'!$F$24,10)="Investment"),(YEAR(H$4)*12+MONTH(H$4))=(YEAR('Funding Strategy'!$E$24)*12+MONTH('Funding Strategy'!$E$24))),N('Funding Strategy'!$C$24),0)</f>
        <v>0</v>
      </c>
      <c r="I13" s="158">
        <f>IF(AND(NOT(LEFT('Funding Strategy'!$F$24,10)="Investment"),(YEAR(I$4)*12+MONTH(I$4))=(YEAR('Funding Strategy'!$E$24)*12+MONTH('Funding Strategy'!$E$24))),N('Funding Strategy'!$C$24),0)</f>
        <v>0</v>
      </c>
      <c r="J13" s="158">
        <f>IF(AND(NOT(LEFT('Funding Strategy'!$F$24,10)="Investment"),(YEAR(J$4)*12+MONTH(J$4))=(YEAR('Funding Strategy'!$E$24)*12+MONTH('Funding Strategy'!$E$24))),N('Funding Strategy'!$C$24),0)</f>
        <v>0</v>
      </c>
      <c r="K13" s="158">
        <f>IF(AND(NOT(LEFT('Funding Strategy'!$F$24,10)="Investment"),(YEAR(K$4)*12+MONTH(K$4))=(YEAR('Funding Strategy'!$E$24)*12+MONTH('Funding Strategy'!$E$24))),N('Funding Strategy'!$C$24),0)</f>
        <v>0</v>
      </c>
      <c r="L13" s="158">
        <f>IF(AND(NOT(LEFT('Funding Strategy'!$F$24,10)="Investment"),(YEAR(L$4)*12+MONTH(L$4))=(YEAR('Funding Strategy'!$E$24)*12+MONTH('Funding Strategy'!$E$24))),N('Funding Strategy'!$C$24),0)</f>
        <v>0</v>
      </c>
      <c r="M13" s="158">
        <f>IF(AND(NOT(LEFT('Funding Strategy'!$F$24,10)="Investment"),(YEAR(M$4)*12+MONTH(M$4))=(YEAR('Funding Strategy'!$E$24)*12+MONTH('Funding Strategy'!$E$24))),N('Funding Strategy'!$C$24),0)</f>
        <v>0</v>
      </c>
      <c r="N13" s="158">
        <f>IF(AND(NOT(LEFT('Funding Strategy'!$F$24,10)="Investment"),(YEAR(N$4)*12+MONTH(N$4))=(YEAR('Funding Strategy'!$E$24)*12+MONTH('Funding Strategy'!$E$24))),N('Funding Strategy'!$C$24),0)</f>
        <v>0</v>
      </c>
      <c r="O13" s="158">
        <f>IF(AND(NOT(LEFT('Funding Strategy'!$F$24,10)="Investment"),(YEAR(O$4)*12+MONTH(O$4))=(YEAR('Funding Strategy'!$E$24)*12+MONTH('Funding Strategy'!$E$24))),N('Funding Strategy'!$C$24),0)</f>
        <v>0</v>
      </c>
      <c r="P13" s="158">
        <f>IF(AND(NOT(LEFT('Funding Strategy'!$F$24,10)="Investment"),(YEAR(P$4)*12+MONTH(P$4))=(YEAR('Funding Strategy'!$E$24)*12+MONTH('Funding Strategy'!$E$24))),N('Funding Strategy'!$C$24),0)</f>
        <v>0</v>
      </c>
      <c r="Q13" s="158">
        <f>IF(AND(NOT(LEFT('Funding Strategy'!$F$24,10)="Investment"),(YEAR(Q$4)*12+MONTH(Q$4))=(YEAR('Funding Strategy'!$E$24)*12+MONTH('Funding Strategy'!$E$24))),N('Funding Strategy'!$C$24),0)</f>
        <v>0</v>
      </c>
      <c r="R13" s="158">
        <f>IF(AND(NOT(LEFT('Funding Strategy'!$F$24,10)="Investment"),(YEAR(R$4)*12+MONTH(R$4))=(YEAR('Funding Strategy'!$E$24)*12+MONTH('Funding Strategy'!$E$24))),N('Funding Strategy'!$C$24),0)</f>
        <v>0</v>
      </c>
      <c r="S13" s="158">
        <f>IF(AND(NOT(LEFT('Funding Strategy'!$F$24,10)="Investment"),(YEAR(S$4)*12+MONTH(S$4))=(YEAR('Funding Strategy'!$E$24)*12+MONTH('Funding Strategy'!$E$24))),N('Funding Strategy'!$C$24),0)</f>
        <v>0</v>
      </c>
      <c r="T13" s="158">
        <f>IF(AND(NOT(LEFT('Funding Strategy'!$F$24,10)="Investment"),(YEAR(T$4)*12+MONTH(T$4))=(YEAR('Funding Strategy'!$E$24)*12+MONTH('Funding Strategy'!$E$24))),N('Funding Strategy'!$C$24),0)</f>
        <v>0</v>
      </c>
      <c r="U13" s="158">
        <f>IF(AND(NOT(LEFT('Funding Strategy'!$F$24,10)="Investment"),(YEAR(U$4)*12+MONTH(U$4))=(YEAR('Funding Strategy'!$E$24)*12+MONTH('Funding Strategy'!$E$24))),N('Funding Strategy'!$C$24),0)</f>
        <v>0</v>
      </c>
      <c r="V13" s="158">
        <f>IF(AND(NOT(LEFT('Funding Strategy'!$F$24,10)="Investment"),(YEAR(V$4)*12+MONTH(V$4))=(YEAR('Funding Strategy'!$E$24)*12+MONTH('Funding Strategy'!$E$24))),N('Funding Strategy'!$C$24),0)</f>
        <v>0</v>
      </c>
      <c r="W13" s="158">
        <f>IF(AND(NOT(LEFT('Funding Strategy'!$F$24,10)="Investment"),(YEAR(W$4)*12+MONTH(W$4))=(YEAR('Funding Strategy'!$E$24)*12+MONTH('Funding Strategy'!$E$24))),N('Funding Strategy'!$C$24),0)</f>
        <v>0</v>
      </c>
      <c r="X13" s="158">
        <f>IF(AND(NOT(LEFT('Funding Strategy'!$F$24,10)="Investment"),(YEAR(X$4)*12+MONTH(X$4))=(YEAR('Funding Strategy'!$E$24)*12+MONTH('Funding Strategy'!$E$24))),N('Funding Strategy'!$C$24),0)</f>
        <v>0</v>
      </c>
      <c r="Y13" s="158">
        <f>IF(AND(NOT(LEFT('Funding Strategy'!$F$24,10)="Investment"),(YEAR(Y$4)*12+MONTH(Y$4))=(YEAR('Funding Strategy'!$E$24)*12+MONTH('Funding Strategy'!$E$24))),N('Funding Strategy'!$C$24),0)</f>
        <v>0</v>
      </c>
      <c r="Z13" s="158">
        <f>IF(AND(NOT(LEFT('Funding Strategy'!$F$24,10)="Investment"),(YEAR(Z$4)*12+MONTH(Z$4))=(YEAR('Funding Strategy'!$E$24)*12+MONTH('Funding Strategy'!$E$24))),N('Funding Strategy'!$C$24),0)</f>
        <v>0</v>
      </c>
      <c r="AA13" s="158">
        <f>IF(AND(NOT(LEFT('Funding Strategy'!$F$24,10)="Investment"),(YEAR(AA$4)*12+MONTH(AA$4))=(YEAR('Funding Strategy'!$E$24)*12+MONTH('Funding Strategy'!$E$24))),N('Funding Strategy'!$C$24),0)</f>
        <v>0</v>
      </c>
      <c r="AB13" s="158">
        <f>IF(AND(NOT(LEFT('Funding Strategy'!$F$24,10)="Investment"),(YEAR(AB$4)*12+MONTH(AB$4))=(YEAR('Funding Strategy'!$E$24)*12+MONTH('Funding Strategy'!$E$24))),N('Funding Strategy'!$C$24),0)</f>
        <v>0</v>
      </c>
      <c r="AC13" s="158">
        <f>IF(AND(NOT(LEFT('Funding Strategy'!$F$24,10)="Investment"),(YEAR(AC$4)*12+MONTH(AC$4))=(YEAR('Funding Strategy'!$E$24)*12+MONTH('Funding Strategy'!$E$24))),N('Funding Strategy'!$C$24),0)</f>
        <v>0</v>
      </c>
      <c r="AD13" s="158">
        <f>IF(AND(NOT(LEFT('Funding Strategy'!$F$24,10)="Investment"),(YEAR(AD$4)*12+MONTH(AD$4))=(YEAR('Funding Strategy'!$E$24)*12+MONTH('Funding Strategy'!$E$24))),N('Funding Strategy'!$C$24),0)</f>
        <v>0</v>
      </c>
      <c r="AE13" s="158">
        <f>IF(AND(NOT(LEFT('Funding Strategy'!$F$24,10)="Investment"),(YEAR(AE$4)*12+MONTH(AE$4))=(YEAR('Funding Strategy'!$E$24)*12+MONTH('Funding Strategy'!$E$24))),N('Funding Strategy'!$C$24),0)</f>
        <v>0</v>
      </c>
      <c r="AF13" s="158">
        <f>IF(AND(NOT(LEFT('Funding Strategy'!$F$24,10)="Investment"),(YEAR(AF$4)*12+MONTH(AF$4))=(YEAR('Funding Strategy'!$E$24)*12+MONTH('Funding Strategy'!$E$24))),N('Funding Strategy'!$C$24),0)</f>
        <v>0</v>
      </c>
      <c r="AG13" s="158">
        <f>IF(AND(NOT(LEFT('Funding Strategy'!$F$24,10)="Investment"),(YEAR(AG$4)*12+MONTH(AG$4))=(YEAR('Funding Strategy'!$E$24)*12+MONTH('Funding Strategy'!$E$24))),N('Funding Strategy'!$C$24),0)</f>
        <v>0</v>
      </c>
      <c r="AH13" s="158">
        <f>IF(AND(NOT(LEFT('Funding Strategy'!$F$24,10)="Investment"),(YEAR(AH$4)*12+MONTH(AH$4))=(YEAR('Funding Strategy'!$E$24)*12+MONTH('Funding Strategy'!$E$24))),N('Funding Strategy'!$C$24),0)</f>
        <v>0</v>
      </c>
      <c r="AI13" s="158">
        <f>IF(AND(NOT(LEFT('Funding Strategy'!$F$24,10)="Investment"),(YEAR(AI$4)*12+MONTH(AI$4))=(YEAR('Funding Strategy'!$E$24)*12+MONTH('Funding Strategy'!$E$24))),N('Funding Strategy'!$C$24),0)</f>
        <v>0</v>
      </c>
      <c r="AJ13" s="158">
        <f>IF(AND(NOT(LEFT('Funding Strategy'!$F$24,10)="Investment"),(YEAR(AJ$4)*12+MONTH(AJ$4))=(YEAR('Funding Strategy'!$E$24)*12+MONTH('Funding Strategy'!$E$24))),N('Funding Strategy'!$C$24),0)</f>
        <v>0</v>
      </c>
      <c r="AK13" s="158">
        <f>IF(AND(NOT(LEFT('Funding Strategy'!$F$24,10)="Investment"),(YEAR(AK$4)*12+MONTH(AK$4))=(YEAR('Funding Strategy'!$E$24)*12+MONTH('Funding Strategy'!$E$24))),N('Funding Strategy'!$C$24),0)</f>
        <v>0</v>
      </c>
      <c r="AL13" s="158">
        <f>IF(AND(NOT(LEFT('Funding Strategy'!$F$24,10)="Investment"),(YEAR(AL$4)*12+MONTH(AL$4))=(YEAR('Funding Strategy'!$E$24)*12+MONTH('Funding Strategy'!$E$24))),N('Funding Strategy'!$C$24),0)</f>
        <v>0</v>
      </c>
      <c r="AM13" s="158"/>
      <c r="AN13" s="158">
        <f t="shared" si="1"/>
        <v>0</v>
      </c>
    </row>
    <row r="14" spans="1:40" ht="15" customHeight="1">
      <c r="A14" s="118" t="str">
        <f>IF('Funding Strategy'!$B$25="","Grant line 7",'Funding Strategy'!$B$25)</f>
        <v>Grant line 7</v>
      </c>
      <c r="B14" s="118"/>
      <c r="C14" s="158">
        <f>IF(AND(NOT(LEFT('Funding Strategy'!$F$25,10)="Investment"),(YEAR(C$4)*12+MONTH(C$4))=(YEAR('Funding Strategy'!$E$25)*12+MONTH('Funding Strategy'!$E$25))),N('Funding Strategy'!$C$25),0)</f>
        <v>0</v>
      </c>
      <c r="D14" s="158">
        <f>IF(AND(NOT(LEFT('Funding Strategy'!$F$25,10)="Investment"),(YEAR(D$4)*12+MONTH(D$4))=(YEAR('Funding Strategy'!$E$25)*12+MONTH('Funding Strategy'!$E$25))),N('Funding Strategy'!$C$25),0)</f>
        <v>0</v>
      </c>
      <c r="E14" s="158">
        <f>IF(AND(NOT(LEFT('Funding Strategy'!$F$25,10)="Investment"),(YEAR(E$4)*12+MONTH(E$4))=(YEAR('Funding Strategy'!$E$25)*12+MONTH('Funding Strategy'!$E$25))),N('Funding Strategy'!$C$25),0)</f>
        <v>0</v>
      </c>
      <c r="F14" s="158">
        <f>IF(AND(NOT(LEFT('Funding Strategy'!$F$25,10)="Investment"),(YEAR(F$4)*12+MONTH(F$4))=(YEAR('Funding Strategy'!$E$25)*12+MONTH('Funding Strategy'!$E$25))),N('Funding Strategy'!$C$25),0)</f>
        <v>0</v>
      </c>
      <c r="G14" s="158">
        <f>IF(AND(NOT(LEFT('Funding Strategy'!$F$25,10)="Investment"),(YEAR(G$4)*12+MONTH(G$4))=(YEAR('Funding Strategy'!$E$25)*12+MONTH('Funding Strategy'!$E$25))),N('Funding Strategy'!$C$25),0)</f>
        <v>0</v>
      </c>
      <c r="H14" s="158">
        <f>IF(AND(NOT(LEFT('Funding Strategy'!$F$25,10)="Investment"),(YEAR(H$4)*12+MONTH(H$4))=(YEAR('Funding Strategy'!$E$25)*12+MONTH('Funding Strategy'!$E$25))),N('Funding Strategy'!$C$25),0)</f>
        <v>0</v>
      </c>
      <c r="I14" s="158">
        <f>IF(AND(NOT(LEFT('Funding Strategy'!$F$25,10)="Investment"),(YEAR(I$4)*12+MONTH(I$4))=(YEAR('Funding Strategy'!$E$25)*12+MONTH('Funding Strategy'!$E$25))),N('Funding Strategy'!$C$25),0)</f>
        <v>0</v>
      </c>
      <c r="J14" s="158">
        <f>IF(AND(NOT(LEFT('Funding Strategy'!$F$25,10)="Investment"),(YEAR(J$4)*12+MONTH(J$4))=(YEAR('Funding Strategy'!$E$25)*12+MONTH('Funding Strategy'!$E$25))),N('Funding Strategy'!$C$25),0)</f>
        <v>0</v>
      </c>
      <c r="K14" s="158">
        <f>IF(AND(NOT(LEFT('Funding Strategy'!$F$25,10)="Investment"),(YEAR(K$4)*12+MONTH(K$4))=(YEAR('Funding Strategy'!$E$25)*12+MONTH('Funding Strategy'!$E$25))),N('Funding Strategy'!$C$25),0)</f>
        <v>0</v>
      </c>
      <c r="L14" s="158">
        <f>IF(AND(NOT(LEFT('Funding Strategy'!$F$25,10)="Investment"),(YEAR(L$4)*12+MONTH(L$4))=(YEAR('Funding Strategy'!$E$25)*12+MONTH('Funding Strategy'!$E$25))),N('Funding Strategy'!$C$25),0)</f>
        <v>0</v>
      </c>
      <c r="M14" s="158">
        <f>IF(AND(NOT(LEFT('Funding Strategy'!$F$25,10)="Investment"),(YEAR(M$4)*12+MONTH(M$4))=(YEAR('Funding Strategy'!$E$25)*12+MONTH('Funding Strategy'!$E$25))),N('Funding Strategy'!$C$25),0)</f>
        <v>0</v>
      </c>
      <c r="N14" s="158">
        <f>IF(AND(NOT(LEFT('Funding Strategy'!$F$25,10)="Investment"),(YEAR(N$4)*12+MONTH(N$4))=(YEAR('Funding Strategy'!$E$25)*12+MONTH('Funding Strategy'!$E$25))),N('Funding Strategy'!$C$25),0)</f>
        <v>0</v>
      </c>
      <c r="O14" s="158">
        <f>IF(AND(NOT(LEFT('Funding Strategy'!$F$25,10)="Investment"),(YEAR(O$4)*12+MONTH(O$4))=(YEAR('Funding Strategy'!$E$25)*12+MONTH('Funding Strategy'!$E$25))),N('Funding Strategy'!$C$25),0)</f>
        <v>0</v>
      </c>
      <c r="P14" s="158">
        <f>IF(AND(NOT(LEFT('Funding Strategy'!$F$25,10)="Investment"),(YEAR(P$4)*12+MONTH(P$4))=(YEAR('Funding Strategy'!$E$25)*12+MONTH('Funding Strategy'!$E$25))),N('Funding Strategy'!$C$25),0)</f>
        <v>0</v>
      </c>
      <c r="Q14" s="158">
        <f>IF(AND(NOT(LEFT('Funding Strategy'!$F$25,10)="Investment"),(YEAR(Q$4)*12+MONTH(Q$4))=(YEAR('Funding Strategy'!$E$25)*12+MONTH('Funding Strategy'!$E$25))),N('Funding Strategy'!$C$25),0)</f>
        <v>0</v>
      </c>
      <c r="R14" s="158">
        <f>IF(AND(NOT(LEFT('Funding Strategy'!$F$25,10)="Investment"),(YEAR(R$4)*12+MONTH(R$4))=(YEAR('Funding Strategy'!$E$25)*12+MONTH('Funding Strategy'!$E$25))),N('Funding Strategy'!$C$25),0)</f>
        <v>0</v>
      </c>
      <c r="S14" s="158">
        <f>IF(AND(NOT(LEFT('Funding Strategy'!$F$25,10)="Investment"),(YEAR(S$4)*12+MONTH(S$4))=(YEAR('Funding Strategy'!$E$25)*12+MONTH('Funding Strategy'!$E$25))),N('Funding Strategy'!$C$25),0)</f>
        <v>0</v>
      </c>
      <c r="T14" s="158">
        <f>IF(AND(NOT(LEFT('Funding Strategy'!$F$25,10)="Investment"),(YEAR(T$4)*12+MONTH(T$4))=(YEAR('Funding Strategy'!$E$25)*12+MONTH('Funding Strategy'!$E$25))),N('Funding Strategy'!$C$25),0)</f>
        <v>0</v>
      </c>
      <c r="U14" s="158">
        <f>IF(AND(NOT(LEFT('Funding Strategy'!$F$25,10)="Investment"),(YEAR(U$4)*12+MONTH(U$4))=(YEAR('Funding Strategy'!$E$25)*12+MONTH('Funding Strategy'!$E$25))),N('Funding Strategy'!$C$25),0)</f>
        <v>0</v>
      </c>
      <c r="V14" s="158">
        <f>IF(AND(NOT(LEFT('Funding Strategy'!$F$25,10)="Investment"),(YEAR(V$4)*12+MONTH(V$4))=(YEAR('Funding Strategy'!$E$25)*12+MONTH('Funding Strategy'!$E$25))),N('Funding Strategy'!$C$25),0)</f>
        <v>0</v>
      </c>
      <c r="W14" s="158">
        <f>IF(AND(NOT(LEFT('Funding Strategy'!$F$25,10)="Investment"),(YEAR(W$4)*12+MONTH(W$4))=(YEAR('Funding Strategy'!$E$25)*12+MONTH('Funding Strategy'!$E$25))),N('Funding Strategy'!$C$25),0)</f>
        <v>0</v>
      </c>
      <c r="X14" s="158">
        <f>IF(AND(NOT(LEFT('Funding Strategy'!$F$25,10)="Investment"),(YEAR(X$4)*12+MONTH(X$4))=(YEAR('Funding Strategy'!$E$25)*12+MONTH('Funding Strategy'!$E$25))),N('Funding Strategy'!$C$25),0)</f>
        <v>0</v>
      </c>
      <c r="Y14" s="158">
        <f>IF(AND(NOT(LEFT('Funding Strategy'!$F$25,10)="Investment"),(YEAR(Y$4)*12+MONTH(Y$4))=(YEAR('Funding Strategy'!$E$25)*12+MONTH('Funding Strategy'!$E$25))),N('Funding Strategy'!$C$25),0)</f>
        <v>0</v>
      </c>
      <c r="Z14" s="158">
        <f>IF(AND(NOT(LEFT('Funding Strategy'!$F$25,10)="Investment"),(YEAR(Z$4)*12+MONTH(Z$4))=(YEAR('Funding Strategy'!$E$25)*12+MONTH('Funding Strategy'!$E$25))),N('Funding Strategy'!$C$25),0)</f>
        <v>0</v>
      </c>
      <c r="AA14" s="158">
        <f>IF(AND(NOT(LEFT('Funding Strategy'!$F$25,10)="Investment"),(YEAR(AA$4)*12+MONTH(AA$4))=(YEAR('Funding Strategy'!$E$25)*12+MONTH('Funding Strategy'!$E$25))),N('Funding Strategy'!$C$25),0)</f>
        <v>0</v>
      </c>
      <c r="AB14" s="158">
        <f>IF(AND(NOT(LEFT('Funding Strategy'!$F$25,10)="Investment"),(YEAR(AB$4)*12+MONTH(AB$4))=(YEAR('Funding Strategy'!$E$25)*12+MONTH('Funding Strategy'!$E$25))),N('Funding Strategy'!$C$25),0)</f>
        <v>0</v>
      </c>
      <c r="AC14" s="158">
        <f>IF(AND(NOT(LEFT('Funding Strategy'!$F$25,10)="Investment"),(YEAR(AC$4)*12+MONTH(AC$4))=(YEAR('Funding Strategy'!$E$25)*12+MONTH('Funding Strategy'!$E$25))),N('Funding Strategy'!$C$25),0)</f>
        <v>0</v>
      </c>
      <c r="AD14" s="158">
        <f>IF(AND(NOT(LEFT('Funding Strategy'!$F$25,10)="Investment"),(YEAR(AD$4)*12+MONTH(AD$4))=(YEAR('Funding Strategy'!$E$25)*12+MONTH('Funding Strategy'!$E$25))),N('Funding Strategy'!$C$25),0)</f>
        <v>0</v>
      </c>
      <c r="AE14" s="158">
        <f>IF(AND(NOT(LEFT('Funding Strategy'!$F$25,10)="Investment"),(YEAR(AE$4)*12+MONTH(AE$4))=(YEAR('Funding Strategy'!$E$25)*12+MONTH('Funding Strategy'!$E$25))),N('Funding Strategy'!$C$25),0)</f>
        <v>0</v>
      </c>
      <c r="AF14" s="158">
        <f>IF(AND(NOT(LEFT('Funding Strategy'!$F$25,10)="Investment"),(YEAR(AF$4)*12+MONTH(AF$4))=(YEAR('Funding Strategy'!$E$25)*12+MONTH('Funding Strategy'!$E$25))),N('Funding Strategy'!$C$25),0)</f>
        <v>0</v>
      </c>
      <c r="AG14" s="158">
        <f>IF(AND(NOT(LEFT('Funding Strategy'!$F$25,10)="Investment"),(YEAR(AG$4)*12+MONTH(AG$4))=(YEAR('Funding Strategy'!$E$25)*12+MONTH('Funding Strategy'!$E$25))),N('Funding Strategy'!$C$25),0)</f>
        <v>0</v>
      </c>
      <c r="AH14" s="158">
        <f>IF(AND(NOT(LEFT('Funding Strategy'!$F$25,10)="Investment"),(YEAR(AH$4)*12+MONTH(AH$4))=(YEAR('Funding Strategy'!$E$25)*12+MONTH('Funding Strategy'!$E$25))),N('Funding Strategy'!$C$25),0)</f>
        <v>0</v>
      </c>
      <c r="AI14" s="158">
        <f>IF(AND(NOT(LEFT('Funding Strategy'!$F$25,10)="Investment"),(YEAR(AI$4)*12+MONTH(AI$4))=(YEAR('Funding Strategy'!$E$25)*12+MONTH('Funding Strategy'!$E$25))),N('Funding Strategy'!$C$25),0)</f>
        <v>0</v>
      </c>
      <c r="AJ14" s="158">
        <f>IF(AND(NOT(LEFT('Funding Strategy'!$F$25,10)="Investment"),(YEAR(AJ$4)*12+MONTH(AJ$4))=(YEAR('Funding Strategy'!$E$25)*12+MONTH('Funding Strategy'!$E$25))),N('Funding Strategy'!$C$25),0)</f>
        <v>0</v>
      </c>
      <c r="AK14" s="158">
        <f>IF(AND(NOT(LEFT('Funding Strategy'!$F$25,10)="Investment"),(YEAR(AK$4)*12+MONTH(AK$4))=(YEAR('Funding Strategy'!$E$25)*12+MONTH('Funding Strategy'!$E$25))),N('Funding Strategy'!$C$25),0)</f>
        <v>0</v>
      </c>
      <c r="AL14" s="158">
        <f>IF(AND(NOT(LEFT('Funding Strategy'!$F$25,10)="Investment"),(YEAR(AL$4)*12+MONTH(AL$4))=(YEAR('Funding Strategy'!$E$25)*12+MONTH('Funding Strategy'!$E$25))),N('Funding Strategy'!$C$25),0)</f>
        <v>0</v>
      </c>
      <c r="AM14" s="158"/>
      <c r="AN14" s="158">
        <f t="shared" si="1"/>
        <v>0</v>
      </c>
    </row>
    <row r="15" spans="1:40" ht="15" customHeight="1">
      <c r="A15" s="118" t="str">
        <f>IF('Funding Strategy'!$B$26="","Grant line 8",'Funding Strategy'!$B$26)</f>
        <v>Grant line 8</v>
      </c>
      <c r="B15" s="118"/>
      <c r="C15" s="158">
        <f>IF(AND(NOT(LEFT('Funding Strategy'!$F$26,10)="Investment"),(YEAR(C$4)*12+MONTH(C$4))=(YEAR('Funding Strategy'!$E$26)*12+MONTH('Funding Strategy'!$E$26))),N('Funding Strategy'!$C$26),0)</f>
        <v>0</v>
      </c>
      <c r="D15" s="158">
        <f>IF(AND(NOT(LEFT('Funding Strategy'!$F$26,10)="Investment"),(YEAR(D$4)*12+MONTH(D$4))=(YEAR('Funding Strategy'!$E$26)*12+MONTH('Funding Strategy'!$E$26))),N('Funding Strategy'!$C$26),0)</f>
        <v>0</v>
      </c>
      <c r="E15" s="158">
        <f>IF(AND(NOT(LEFT('Funding Strategy'!$F$26,10)="Investment"),(YEAR(E$4)*12+MONTH(E$4))=(YEAR('Funding Strategy'!$E$26)*12+MONTH('Funding Strategy'!$E$26))),N('Funding Strategy'!$C$26),0)</f>
        <v>0</v>
      </c>
      <c r="F15" s="158">
        <f>IF(AND(NOT(LEFT('Funding Strategy'!$F$26,10)="Investment"),(YEAR(F$4)*12+MONTH(F$4))=(YEAR('Funding Strategy'!$E$26)*12+MONTH('Funding Strategy'!$E$26))),N('Funding Strategy'!$C$26),0)</f>
        <v>0</v>
      </c>
      <c r="G15" s="158">
        <f>IF(AND(NOT(LEFT('Funding Strategy'!$F$26,10)="Investment"),(YEAR(G$4)*12+MONTH(G$4))=(YEAR('Funding Strategy'!$E$26)*12+MONTH('Funding Strategy'!$E$26))),N('Funding Strategy'!$C$26),0)</f>
        <v>0</v>
      </c>
      <c r="H15" s="158">
        <f>IF(AND(NOT(LEFT('Funding Strategy'!$F$26,10)="Investment"),(YEAR(H$4)*12+MONTH(H$4))=(YEAR('Funding Strategy'!$E$26)*12+MONTH('Funding Strategy'!$E$26))),N('Funding Strategy'!$C$26),0)</f>
        <v>0</v>
      </c>
      <c r="I15" s="158">
        <f>IF(AND(NOT(LEFT('Funding Strategy'!$F$26,10)="Investment"),(YEAR(I$4)*12+MONTH(I$4))=(YEAR('Funding Strategy'!$E$26)*12+MONTH('Funding Strategy'!$E$26))),N('Funding Strategy'!$C$26),0)</f>
        <v>0</v>
      </c>
      <c r="J15" s="158">
        <f>IF(AND(NOT(LEFT('Funding Strategy'!$F$26,10)="Investment"),(YEAR(J$4)*12+MONTH(J$4))=(YEAR('Funding Strategy'!$E$26)*12+MONTH('Funding Strategy'!$E$26))),N('Funding Strategy'!$C$26),0)</f>
        <v>0</v>
      </c>
      <c r="K15" s="158">
        <f>IF(AND(NOT(LEFT('Funding Strategy'!$F$26,10)="Investment"),(YEAR(K$4)*12+MONTH(K$4))=(YEAR('Funding Strategy'!$E$26)*12+MONTH('Funding Strategy'!$E$26))),N('Funding Strategy'!$C$26),0)</f>
        <v>0</v>
      </c>
      <c r="L15" s="158">
        <f>IF(AND(NOT(LEFT('Funding Strategy'!$F$26,10)="Investment"),(YEAR(L$4)*12+MONTH(L$4))=(YEAR('Funding Strategy'!$E$26)*12+MONTH('Funding Strategy'!$E$26))),N('Funding Strategy'!$C$26),0)</f>
        <v>0</v>
      </c>
      <c r="M15" s="158">
        <f>IF(AND(NOT(LEFT('Funding Strategy'!$F$26,10)="Investment"),(YEAR(M$4)*12+MONTH(M$4))=(YEAR('Funding Strategy'!$E$26)*12+MONTH('Funding Strategy'!$E$26))),N('Funding Strategy'!$C$26),0)</f>
        <v>0</v>
      </c>
      <c r="N15" s="158">
        <f>IF(AND(NOT(LEFT('Funding Strategy'!$F$26,10)="Investment"),(YEAR(N$4)*12+MONTH(N$4))=(YEAR('Funding Strategy'!$E$26)*12+MONTH('Funding Strategy'!$E$26))),N('Funding Strategy'!$C$26),0)</f>
        <v>0</v>
      </c>
      <c r="O15" s="158">
        <f>IF(AND(NOT(LEFT('Funding Strategy'!$F$26,10)="Investment"),(YEAR(O$4)*12+MONTH(O$4))=(YEAR('Funding Strategy'!$E$26)*12+MONTH('Funding Strategy'!$E$26))),N('Funding Strategy'!$C$26),0)</f>
        <v>0</v>
      </c>
      <c r="P15" s="158">
        <f>IF(AND(NOT(LEFT('Funding Strategy'!$F$26,10)="Investment"),(YEAR(P$4)*12+MONTH(P$4))=(YEAR('Funding Strategy'!$E$26)*12+MONTH('Funding Strategy'!$E$26))),N('Funding Strategy'!$C$26),0)</f>
        <v>0</v>
      </c>
      <c r="Q15" s="158">
        <f>IF(AND(NOT(LEFT('Funding Strategy'!$F$26,10)="Investment"),(YEAR(Q$4)*12+MONTH(Q$4))=(YEAR('Funding Strategy'!$E$26)*12+MONTH('Funding Strategy'!$E$26))),N('Funding Strategy'!$C$26),0)</f>
        <v>0</v>
      </c>
      <c r="R15" s="158">
        <f>IF(AND(NOT(LEFT('Funding Strategy'!$F$26,10)="Investment"),(YEAR(R$4)*12+MONTH(R$4))=(YEAR('Funding Strategy'!$E$26)*12+MONTH('Funding Strategy'!$E$26))),N('Funding Strategy'!$C$26),0)</f>
        <v>0</v>
      </c>
      <c r="S15" s="158">
        <f>IF(AND(NOT(LEFT('Funding Strategy'!$F$26,10)="Investment"),(YEAR(S$4)*12+MONTH(S$4))=(YEAR('Funding Strategy'!$E$26)*12+MONTH('Funding Strategy'!$E$26))),N('Funding Strategy'!$C$26),0)</f>
        <v>0</v>
      </c>
      <c r="T15" s="158">
        <f>IF(AND(NOT(LEFT('Funding Strategy'!$F$26,10)="Investment"),(YEAR(T$4)*12+MONTH(T$4))=(YEAR('Funding Strategy'!$E$26)*12+MONTH('Funding Strategy'!$E$26))),N('Funding Strategy'!$C$26),0)</f>
        <v>0</v>
      </c>
      <c r="U15" s="158">
        <f>IF(AND(NOT(LEFT('Funding Strategy'!$F$26,10)="Investment"),(YEAR(U$4)*12+MONTH(U$4))=(YEAR('Funding Strategy'!$E$26)*12+MONTH('Funding Strategy'!$E$26))),N('Funding Strategy'!$C$26),0)</f>
        <v>0</v>
      </c>
      <c r="V15" s="158">
        <f>IF(AND(NOT(LEFT('Funding Strategy'!$F$26,10)="Investment"),(YEAR(V$4)*12+MONTH(V$4))=(YEAR('Funding Strategy'!$E$26)*12+MONTH('Funding Strategy'!$E$26))),N('Funding Strategy'!$C$26),0)</f>
        <v>0</v>
      </c>
      <c r="W15" s="158">
        <f>IF(AND(NOT(LEFT('Funding Strategy'!$F$26,10)="Investment"),(YEAR(W$4)*12+MONTH(W$4))=(YEAR('Funding Strategy'!$E$26)*12+MONTH('Funding Strategy'!$E$26))),N('Funding Strategy'!$C$26),0)</f>
        <v>0</v>
      </c>
      <c r="X15" s="158">
        <f>IF(AND(NOT(LEFT('Funding Strategy'!$F$26,10)="Investment"),(YEAR(X$4)*12+MONTH(X$4))=(YEAR('Funding Strategy'!$E$26)*12+MONTH('Funding Strategy'!$E$26))),N('Funding Strategy'!$C$26),0)</f>
        <v>0</v>
      </c>
      <c r="Y15" s="158">
        <f>IF(AND(NOT(LEFT('Funding Strategy'!$F$26,10)="Investment"),(YEAR(Y$4)*12+MONTH(Y$4))=(YEAR('Funding Strategy'!$E$26)*12+MONTH('Funding Strategy'!$E$26))),N('Funding Strategy'!$C$26),0)</f>
        <v>0</v>
      </c>
      <c r="Z15" s="158">
        <f>IF(AND(NOT(LEFT('Funding Strategy'!$F$26,10)="Investment"),(YEAR(Z$4)*12+MONTH(Z$4))=(YEAR('Funding Strategy'!$E$26)*12+MONTH('Funding Strategy'!$E$26))),N('Funding Strategy'!$C$26),0)</f>
        <v>0</v>
      </c>
      <c r="AA15" s="158">
        <f>IF(AND(NOT(LEFT('Funding Strategy'!$F$26,10)="Investment"),(YEAR(AA$4)*12+MONTH(AA$4))=(YEAR('Funding Strategy'!$E$26)*12+MONTH('Funding Strategy'!$E$26))),N('Funding Strategy'!$C$26),0)</f>
        <v>0</v>
      </c>
      <c r="AB15" s="158">
        <f>IF(AND(NOT(LEFT('Funding Strategy'!$F$26,10)="Investment"),(YEAR(AB$4)*12+MONTH(AB$4))=(YEAR('Funding Strategy'!$E$26)*12+MONTH('Funding Strategy'!$E$26))),N('Funding Strategy'!$C$26),0)</f>
        <v>0</v>
      </c>
      <c r="AC15" s="158">
        <f>IF(AND(NOT(LEFT('Funding Strategy'!$F$26,10)="Investment"),(YEAR(AC$4)*12+MONTH(AC$4))=(YEAR('Funding Strategy'!$E$26)*12+MONTH('Funding Strategy'!$E$26))),N('Funding Strategy'!$C$26),0)</f>
        <v>0</v>
      </c>
      <c r="AD15" s="158">
        <f>IF(AND(NOT(LEFT('Funding Strategy'!$F$26,10)="Investment"),(YEAR(AD$4)*12+MONTH(AD$4))=(YEAR('Funding Strategy'!$E$26)*12+MONTH('Funding Strategy'!$E$26))),N('Funding Strategy'!$C$26),0)</f>
        <v>0</v>
      </c>
      <c r="AE15" s="158">
        <f>IF(AND(NOT(LEFT('Funding Strategy'!$F$26,10)="Investment"),(YEAR(AE$4)*12+MONTH(AE$4))=(YEAR('Funding Strategy'!$E$26)*12+MONTH('Funding Strategy'!$E$26))),N('Funding Strategy'!$C$26),0)</f>
        <v>0</v>
      </c>
      <c r="AF15" s="158">
        <f>IF(AND(NOT(LEFT('Funding Strategy'!$F$26,10)="Investment"),(YEAR(AF$4)*12+MONTH(AF$4))=(YEAR('Funding Strategy'!$E$26)*12+MONTH('Funding Strategy'!$E$26))),N('Funding Strategy'!$C$26),0)</f>
        <v>0</v>
      </c>
      <c r="AG15" s="158">
        <f>IF(AND(NOT(LEFT('Funding Strategy'!$F$26,10)="Investment"),(YEAR(AG$4)*12+MONTH(AG$4))=(YEAR('Funding Strategy'!$E$26)*12+MONTH('Funding Strategy'!$E$26))),N('Funding Strategy'!$C$26),0)</f>
        <v>0</v>
      </c>
      <c r="AH15" s="158">
        <f>IF(AND(NOT(LEFT('Funding Strategy'!$F$26,10)="Investment"),(YEAR(AH$4)*12+MONTH(AH$4))=(YEAR('Funding Strategy'!$E$26)*12+MONTH('Funding Strategy'!$E$26))),N('Funding Strategy'!$C$26),0)</f>
        <v>0</v>
      </c>
      <c r="AI15" s="158">
        <f>IF(AND(NOT(LEFT('Funding Strategy'!$F$26,10)="Investment"),(YEAR(AI$4)*12+MONTH(AI$4))=(YEAR('Funding Strategy'!$E$26)*12+MONTH('Funding Strategy'!$E$26))),N('Funding Strategy'!$C$26),0)</f>
        <v>0</v>
      </c>
      <c r="AJ15" s="158">
        <f>IF(AND(NOT(LEFT('Funding Strategy'!$F$26,10)="Investment"),(YEAR(AJ$4)*12+MONTH(AJ$4))=(YEAR('Funding Strategy'!$E$26)*12+MONTH('Funding Strategy'!$E$26))),N('Funding Strategy'!$C$26),0)</f>
        <v>0</v>
      </c>
      <c r="AK15" s="158">
        <f>IF(AND(NOT(LEFT('Funding Strategy'!$F$26,10)="Investment"),(YEAR(AK$4)*12+MONTH(AK$4))=(YEAR('Funding Strategy'!$E$26)*12+MONTH('Funding Strategy'!$E$26))),N('Funding Strategy'!$C$26),0)</f>
        <v>0</v>
      </c>
      <c r="AL15" s="158">
        <f>IF(AND(NOT(LEFT('Funding Strategy'!$F$26,10)="Investment"),(YEAR(AL$4)*12+MONTH(AL$4))=(YEAR('Funding Strategy'!$E$26)*12+MONTH('Funding Strategy'!$E$26))),N('Funding Strategy'!$C$26),0)</f>
        <v>0</v>
      </c>
      <c r="AM15" s="158"/>
      <c r="AN15" s="158">
        <f t="shared" si="1"/>
        <v>0</v>
      </c>
    </row>
    <row r="16" spans="1:40" ht="15" customHeight="1">
      <c r="A16" s="119" t="s">
        <v>247</v>
      </c>
      <c r="B16" s="119"/>
      <c r="C16" s="159">
        <f t="shared" ref="C16:AL16" si="2">SUM(C8:C15)</f>
        <v>0</v>
      </c>
      <c r="D16" s="159">
        <f t="shared" si="2"/>
        <v>0</v>
      </c>
      <c r="E16" s="159">
        <f t="shared" si="2"/>
        <v>0</v>
      </c>
      <c r="F16" s="159">
        <f t="shared" si="2"/>
        <v>0</v>
      </c>
      <c r="G16" s="159">
        <f t="shared" si="2"/>
        <v>0</v>
      </c>
      <c r="H16" s="159">
        <f t="shared" si="2"/>
        <v>0</v>
      </c>
      <c r="I16" s="159">
        <f t="shared" si="2"/>
        <v>0</v>
      </c>
      <c r="J16" s="159">
        <f t="shared" si="2"/>
        <v>0</v>
      </c>
      <c r="K16" s="159">
        <f t="shared" si="2"/>
        <v>0</v>
      </c>
      <c r="L16" s="159">
        <f t="shared" si="2"/>
        <v>0</v>
      </c>
      <c r="M16" s="159">
        <f t="shared" si="2"/>
        <v>0</v>
      </c>
      <c r="N16" s="159">
        <f t="shared" si="2"/>
        <v>0</v>
      </c>
      <c r="O16" s="159">
        <f t="shared" si="2"/>
        <v>0</v>
      </c>
      <c r="P16" s="159">
        <f t="shared" si="2"/>
        <v>0</v>
      </c>
      <c r="Q16" s="159">
        <f t="shared" si="2"/>
        <v>0</v>
      </c>
      <c r="R16" s="159">
        <f t="shared" si="2"/>
        <v>0</v>
      </c>
      <c r="S16" s="159">
        <f t="shared" si="2"/>
        <v>0</v>
      </c>
      <c r="T16" s="159">
        <f t="shared" si="2"/>
        <v>0</v>
      </c>
      <c r="U16" s="159">
        <f t="shared" si="2"/>
        <v>0</v>
      </c>
      <c r="V16" s="159">
        <f t="shared" si="2"/>
        <v>0</v>
      </c>
      <c r="W16" s="159">
        <f t="shared" si="2"/>
        <v>0</v>
      </c>
      <c r="X16" s="159">
        <f t="shared" si="2"/>
        <v>0</v>
      </c>
      <c r="Y16" s="159">
        <f t="shared" si="2"/>
        <v>0</v>
      </c>
      <c r="Z16" s="159">
        <f t="shared" si="2"/>
        <v>0</v>
      </c>
      <c r="AA16" s="159">
        <f t="shared" si="2"/>
        <v>0</v>
      </c>
      <c r="AB16" s="159">
        <f t="shared" si="2"/>
        <v>0</v>
      </c>
      <c r="AC16" s="159">
        <f t="shared" si="2"/>
        <v>0</v>
      </c>
      <c r="AD16" s="159">
        <f t="shared" si="2"/>
        <v>0</v>
      </c>
      <c r="AE16" s="159">
        <f t="shared" si="2"/>
        <v>0</v>
      </c>
      <c r="AF16" s="159">
        <f t="shared" si="2"/>
        <v>0</v>
      </c>
      <c r="AG16" s="159">
        <f t="shared" si="2"/>
        <v>0</v>
      </c>
      <c r="AH16" s="159">
        <f t="shared" si="2"/>
        <v>0</v>
      </c>
      <c r="AI16" s="159">
        <f t="shared" si="2"/>
        <v>0</v>
      </c>
      <c r="AJ16" s="159">
        <f t="shared" si="2"/>
        <v>0</v>
      </c>
      <c r="AK16" s="159">
        <f t="shared" si="2"/>
        <v>0</v>
      </c>
      <c r="AL16" s="159">
        <f t="shared" si="2"/>
        <v>0</v>
      </c>
      <c r="AM16" s="159"/>
      <c r="AN16" s="159">
        <f t="shared" si="1"/>
        <v>0</v>
      </c>
    </row>
    <row r="17" spans="1:40" ht="15" customHeight="1">
      <c r="A17" s="118"/>
      <c r="B17" s="118"/>
      <c r="C17" s="158"/>
      <c r="D17" s="158"/>
      <c r="E17" s="158"/>
      <c r="F17" s="158"/>
      <c r="G17" s="158"/>
      <c r="H17" s="158"/>
      <c r="I17" s="158"/>
      <c r="J17" s="158"/>
      <c r="K17" s="158"/>
      <c r="L17" s="158"/>
      <c r="M17" s="158"/>
      <c r="N17" s="158"/>
      <c r="O17" s="158"/>
      <c r="P17" s="158"/>
      <c r="Q17" s="158"/>
      <c r="R17" s="158"/>
      <c r="S17" s="158"/>
      <c r="T17" s="158"/>
      <c r="U17" s="158"/>
      <c r="V17" s="158"/>
      <c r="W17" s="158"/>
      <c r="X17" s="158"/>
      <c r="Y17" s="158"/>
      <c r="Z17" s="158"/>
      <c r="AA17" s="158"/>
      <c r="AB17" s="158"/>
      <c r="AC17" s="158"/>
      <c r="AD17" s="158"/>
      <c r="AE17" s="158"/>
      <c r="AF17" s="158"/>
      <c r="AG17" s="158"/>
      <c r="AH17" s="158"/>
      <c r="AI17" s="158"/>
      <c r="AJ17" s="158"/>
      <c r="AK17" s="158"/>
      <c r="AL17" s="158"/>
      <c r="AM17" s="158"/>
      <c r="AN17" s="158"/>
    </row>
    <row r="18" spans="1:40" ht="15" customHeight="1">
      <c r="A18" s="156" t="s">
        <v>248</v>
      </c>
      <c r="B18" s="156"/>
      <c r="C18" s="160"/>
      <c r="D18" s="160"/>
      <c r="E18" s="160"/>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t="s">
        <v>238</v>
      </c>
    </row>
    <row r="19" spans="1:40" ht="15" customHeight="1">
      <c r="A19" s="118" t="str">
        <f>IF('Funding Strategy'!$B$19="","Grant line 1",'Funding Strategy'!$B$19)</f>
        <v>Grant line 1</v>
      </c>
      <c r="B19" s="118"/>
      <c r="C19" s="158">
        <f>IF(AND(LEFT('Funding Strategy'!$F$19,10)="Investment",N('Funding Strategy'!$I$19)&gt;0,((YEAR(C$4)-YEAR('Funding Strategy'!$E$19))*12+MONTH(C$4)-MONTH('Funding Strategy'!$E$19))&gt;=0,((YEAR(C$4)-YEAR('Funding Strategy'!$E$19))*12+MONTH(C$4)-MONTH('Funding Strategy'!$E$19))&lt;N('Funding Strategy'!$I$19)*12),N('Funding Strategy'!$C$19)/(N('Funding Strategy'!$I$19)*12),0)</f>
        <v>0</v>
      </c>
      <c r="D19" s="158">
        <f>IF(AND(LEFT('Funding Strategy'!$F$19,10)="Investment",N('Funding Strategy'!$I$19)&gt;0,((YEAR(D$4)-YEAR('Funding Strategy'!$E$19))*12+MONTH(D$4)-MONTH('Funding Strategy'!$E$19))&gt;=0,((YEAR(D$4)-YEAR('Funding Strategy'!$E$19))*12+MONTH(D$4)-MONTH('Funding Strategy'!$E$19))&lt;N('Funding Strategy'!$I$19)*12),N('Funding Strategy'!$C$19)/(N('Funding Strategy'!$I$19)*12),0)</f>
        <v>0</v>
      </c>
      <c r="E19" s="158">
        <f>IF(AND(LEFT('Funding Strategy'!$F$19,10)="Investment",N('Funding Strategy'!$I$19)&gt;0,((YEAR(E$4)-YEAR('Funding Strategy'!$E$19))*12+MONTH(E$4)-MONTH('Funding Strategy'!$E$19))&gt;=0,((YEAR(E$4)-YEAR('Funding Strategy'!$E$19))*12+MONTH(E$4)-MONTH('Funding Strategy'!$E$19))&lt;N('Funding Strategy'!$I$19)*12),N('Funding Strategy'!$C$19)/(N('Funding Strategy'!$I$19)*12),0)</f>
        <v>0</v>
      </c>
      <c r="F19" s="158">
        <f>IF(AND(LEFT('Funding Strategy'!$F$19,10)="Investment",N('Funding Strategy'!$I$19)&gt;0,((YEAR(F$4)-YEAR('Funding Strategy'!$E$19))*12+MONTH(F$4)-MONTH('Funding Strategy'!$E$19))&gt;=0,((YEAR(F$4)-YEAR('Funding Strategy'!$E$19))*12+MONTH(F$4)-MONTH('Funding Strategy'!$E$19))&lt;N('Funding Strategy'!$I$19)*12),N('Funding Strategy'!$C$19)/(N('Funding Strategy'!$I$19)*12),0)</f>
        <v>0</v>
      </c>
      <c r="G19" s="158">
        <f>IF(AND(LEFT('Funding Strategy'!$F$19,10)="Investment",N('Funding Strategy'!$I$19)&gt;0,((YEAR(G$4)-YEAR('Funding Strategy'!$E$19))*12+MONTH(G$4)-MONTH('Funding Strategy'!$E$19))&gt;=0,((YEAR(G$4)-YEAR('Funding Strategy'!$E$19))*12+MONTH(G$4)-MONTH('Funding Strategy'!$E$19))&lt;N('Funding Strategy'!$I$19)*12),N('Funding Strategy'!$C$19)/(N('Funding Strategy'!$I$19)*12),0)</f>
        <v>0</v>
      </c>
      <c r="H19" s="158">
        <f>IF(AND(LEFT('Funding Strategy'!$F$19,10)="Investment",N('Funding Strategy'!$I$19)&gt;0,((YEAR(H$4)-YEAR('Funding Strategy'!$E$19))*12+MONTH(H$4)-MONTH('Funding Strategy'!$E$19))&gt;=0,((YEAR(H$4)-YEAR('Funding Strategy'!$E$19))*12+MONTH(H$4)-MONTH('Funding Strategy'!$E$19))&lt;N('Funding Strategy'!$I$19)*12),N('Funding Strategy'!$C$19)/(N('Funding Strategy'!$I$19)*12),0)</f>
        <v>0</v>
      </c>
      <c r="I19" s="158">
        <f>IF(AND(LEFT('Funding Strategy'!$F$19,10)="Investment",N('Funding Strategy'!$I$19)&gt;0,((YEAR(I$4)-YEAR('Funding Strategy'!$E$19))*12+MONTH(I$4)-MONTH('Funding Strategy'!$E$19))&gt;=0,((YEAR(I$4)-YEAR('Funding Strategy'!$E$19))*12+MONTH(I$4)-MONTH('Funding Strategy'!$E$19))&lt;N('Funding Strategy'!$I$19)*12),N('Funding Strategy'!$C$19)/(N('Funding Strategy'!$I$19)*12),0)</f>
        <v>0</v>
      </c>
      <c r="J19" s="158">
        <f>IF(AND(LEFT('Funding Strategy'!$F$19,10)="Investment",N('Funding Strategy'!$I$19)&gt;0,((YEAR(J$4)-YEAR('Funding Strategy'!$E$19))*12+MONTH(J$4)-MONTH('Funding Strategy'!$E$19))&gt;=0,((YEAR(J$4)-YEAR('Funding Strategy'!$E$19))*12+MONTH(J$4)-MONTH('Funding Strategy'!$E$19))&lt;N('Funding Strategy'!$I$19)*12),N('Funding Strategy'!$C$19)/(N('Funding Strategy'!$I$19)*12),0)</f>
        <v>0</v>
      </c>
      <c r="K19" s="158">
        <f>IF(AND(LEFT('Funding Strategy'!$F$19,10)="Investment",N('Funding Strategy'!$I$19)&gt;0,((YEAR(K$4)-YEAR('Funding Strategy'!$E$19))*12+MONTH(K$4)-MONTH('Funding Strategy'!$E$19))&gt;=0,((YEAR(K$4)-YEAR('Funding Strategy'!$E$19))*12+MONTH(K$4)-MONTH('Funding Strategy'!$E$19))&lt;N('Funding Strategy'!$I$19)*12),N('Funding Strategy'!$C$19)/(N('Funding Strategy'!$I$19)*12),0)</f>
        <v>0</v>
      </c>
      <c r="L19" s="158">
        <f>IF(AND(LEFT('Funding Strategy'!$F$19,10)="Investment",N('Funding Strategy'!$I$19)&gt;0,((YEAR(L$4)-YEAR('Funding Strategy'!$E$19))*12+MONTH(L$4)-MONTH('Funding Strategy'!$E$19))&gt;=0,((YEAR(L$4)-YEAR('Funding Strategy'!$E$19))*12+MONTH(L$4)-MONTH('Funding Strategy'!$E$19))&lt;N('Funding Strategy'!$I$19)*12),N('Funding Strategy'!$C$19)/(N('Funding Strategy'!$I$19)*12),0)</f>
        <v>0</v>
      </c>
      <c r="M19" s="158">
        <f>IF(AND(LEFT('Funding Strategy'!$F$19,10)="Investment",N('Funding Strategy'!$I$19)&gt;0,((YEAR(M$4)-YEAR('Funding Strategy'!$E$19))*12+MONTH(M$4)-MONTH('Funding Strategy'!$E$19))&gt;=0,((YEAR(M$4)-YEAR('Funding Strategy'!$E$19))*12+MONTH(M$4)-MONTH('Funding Strategy'!$E$19))&lt;N('Funding Strategy'!$I$19)*12),N('Funding Strategy'!$C$19)/(N('Funding Strategy'!$I$19)*12),0)</f>
        <v>0</v>
      </c>
      <c r="N19" s="158">
        <f>IF(AND(LEFT('Funding Strategy'!$F$19,10)="Investment",N('Funding Strategy'!$I$19)&gt;0,((YEAR(N$4)-YEAR('Funding Strategy'!$E$19))*12+MONTH(N$4)-MONTH('Funding Strategy'!$E$19))&gt;=0,((YEAR(N$4)-YEAR('Funding Strategy'!$E$19))*12+MONTH(N$4)-MONTH('Funding Strategy'!$E$19))&lt;N('Funding Strategy'!$I$19)*12),N('Funding Strategy'!$C$19)/(N('Funding Strategy'!$I$19)*12),0)</f>
        <v>0</v>
      </c>
      <c r="O19" s="158">
        <f>IF(AND(LEFT('Funding Strategy'!$F$19,10)="Investment",N('Funding Strategy'!$I$19)&gt;0,((YEAR(O$4)-YEAR('Funding Strategy'!$E$19))*12+MONTH(O$4)-MONTH('Funding Strategy'!$E$19))&gt;=0,((YEAR(O$4)-YEAR('Funding Strategy'!$E$19))*12+MONTH(O$4)-MONTH('Funding Strategy'!$E$19))&lt;N('Funding Strategy'!$I$19)*12),N('Funding Strategy'!$C$19)/(N('Funding Strategy'!$I$19)*12),0)</f>
        <v>0</v>
      </c>
      <c r="P19" s="158">
        <f>IF(AND(LEFT('Funding Strategy'!$F$19,10)="Investment",N('Funding Strategy'!$I$19)&gt;0,((YEAR(P$4)-YEAR('Funding Strategy'!$E$19))*12+MONTH(P$4)-MONTH('Funding Strategy'!$E$19))&gt;=0,((YEAR(P$4)-YEAR('Funding Strategy'!$E$19))*12+MONTH(P$4)-MONTH('Funding Strategy'!$E$19))&lt;N('Funding Strategy'!$I$19)*12),N('Funding Strategy'!$C$19)/(N('Funding Strategy'!$I$19)*12),0)</f>
        <v>0</v>
      </c>
      <c r="Q19" s="158">
        <f>IF(AND(LEFT('Funding Strategy'!$F$19,10)="Investment",N('Funding Strategy'!$I$19)&gt;0,((YEAR(Q$4)-YEAR('Funding Strategy'!$E$19))*12+MONTH(Q$4)-MONTH('Funding Strategy'!$E$19))&gt;=0,((YEAR(Q$4)-YEAR('Funding Strategy'!$E$19))*12+MONTH(Q$4)-MONTH('Funding Strategy'!$E$19))&lt;N('Funding Strategy'!$I$19)*12),N('Funding Strategy'!$C$19)/(N('Funding Strategy'!$I$19)*12),0)</f>
        <v>0</v>
      </c>
      <c r="R19" s="158">
        <f>IF(AND(LEFT('Funding Strategy'!$F$19,10)="Investment",N('Funding Strategy'!$I$19)&gt;0,((YEAR(R$4)-YEAR('Funding Strategy'!$E$19))*12+MONTH(R$4)-MONTH('Funding Strategy'!$E$19))&gt;=0,((YEAR(R$4)-YEAR('Funding Strategy'!$E$19))*12+MONTH(R$4)-MONTH('Funding Strategy'!$E$19))&lt;N('Funding Strategy'!$I$19)*12),N('Funding Strategy'!$C$19)/(N('Funding Strategy'!$I$19)*12),0)</f>
        <v>0</v>
      </c>
      <c r="S19" s="158">
        <f>IF(AND(LEFT('Funding Strategy'!$F$19,10)="Investment",N('Funding Strategy'!$I$19)&gt;0,((YEAR(S$4)-YEAR('Funding Strategy'!$E$19))*12+MONTH(S$4)-MONTH('Funding Strategy'!$E$19))&gt;=0,((YEAR(S$4)-YEAR('Funding Strategy'!$E$19))*12+MONTH(S$4)-MONTH('Funding Strategy'!$E$19))&lt;N('Funding Strategy'!$I$19)*12),N('Funding Strategy'!$C$19)/(N('Funding Strategy'!$I$19)*12),0)</f>
        <v>0</v>
      </c>
      <c r="T19" s="158">
        <f>IF(AND(LEFT('Funding Strategy'!$F$19,10)="Investment",N('Funding Strategy'!$I$19)&gt;0,((YEAR(T$4)-YEAR('Funding Strategy'!$E$19))*12+MONTH(T$4)-MONTH('Funding Strategy'!$E$19))&gt;=0,((YEAR(T$4)-YEAR('Funding Strategy'!$E$19))*12+MONTH(T$4)-MONTH('Funding Strategy'!$E$19))&lt;N('Funding Strategy'!$I$19)*12),N('Funding Strategy'!$C$19)/(N('Funding Strategy'!$I$19)*12),0)</f>
        <v>0</v>
      </c>
      <c r="U19" s="158">
        <f>IF(AND(LEFT('Funding Strategy'!$F$19,10)="Investment",N('Funding Strategy'!$I$19)&gt;0,((YEAR(U$4)-YEAR('Funding Strategy'!$E$19))*12+MONTH(U$4)-MONTH('Funding Strategy'!$E$19))&gt;=0,((YEAR(U$4)-YEAR('Funding Strategy'!$E$19))*12+MONTH(U$4)-MONTH('Funding Strategy'!$E$19))&lt;N('Funding Strategy'!$I$19)*12),N('Funding Strategy'!$C$19)/(N('Funding Strategy'!$I$19)*12),0)</f>
        <v>0</v>
      </c>
      <c r="V19" s="158">
        <f>IF(AND(LEFT('Funding Strategy'!$F$19,10)="Investment",N('Funding Strategy'!$I$19)&gt;0,((YEAR(V$4)-YEAR('Funding Strategy'!$E$19))*12+MONTH(V$4)-MONTH('Funding Strategy'!$E$19))&gt;=0,((YEAR(V$4)-YEAR('Funding Strategy'!$E$19))*12+MONTH(V$4)-MONTH('Funding Strategy'!$E$19))&lt;N('Funding Strategy'!$I$19)*12),N('Funding Strategy'!$C$19)/(N('Funding Strategy'!$I$19)*12),0)</f>
        <v>0</v>
      </c>
      <c r="W19" s="158">
        <f>IF(AND(LEFT('Funding Strategy'!$F$19,10)="Investment",N('Funding Strategy'!$I$19)&gt;0,((YEAR(W$4)-YEAR('Funding Strategy'!$E$19))*12+MONTH(W$4)-MONTH('Funding Strategy'!$E$19))&gt;=0,((YEAR(W$4)-YEAR('Funding Strategy'!$E$19))*12+MONTH(W$4)-MONTH('Funding Strategy'!$E$19))&lt;N('Funding Strategy'!$I$19)*12),N('Funding Strategy'!$C$19)/(N('Funding Strategy'!$I$19)*12),0)</f>
        <v>0</v>
      </c>
      <c r="X19" s="158">
        <f>IF(AND(LEFT('Funding Strategy'!$F$19,10)="Investment",N('Funding Strategy'!$I$19)&gt;0,((YEAR(X$4)-YEAR('Funding Strategy'!$E$19))*12+MONTH(X$4)-MONTH('Funding Strategy'!$E$19))&gt;=0,((YEAR(X$4)-YEAR('Funding Strategy'!$E$19))*12+MONTH(X$4)-MONTH('Funding Strategy'!$E$19))&lt;N('Funding Strategy'!$I$19)*12),N('Funding Strategy'!$C$19)/(N('Funding Strategy'!$I$19)*12),0)</f>
        <v>0</v>
      </c>
      <c r="Y19" s="158">
        <f>IF(AND(LEFT('Funding Strategy'!$F$19,10)="Investment",N('Funding Strategy'!$I$19)&gt;0,((YEAR(Y$4)-YEAR('Funding Strategy'!$E$19))*12+MONTH(Y$4)-MONTH('Funding Strategy'!$E$19))&gt;=0,((YEAR(Y$4)-YEAR('Funding Strategy'!$E$19))*12+MONTH(Y$4)-MONTH('Funding Strategy'!$E$19))&lt;N('Funding Strategy'!$I$19)*12),N('Funding Strategy'!$C$19)/(N('Funding Strategy'!$I$19)*12),0)</f>
        <v>0</v>
      </c>
      <c r="Z19" s="158">
        <f>IF(AND(LEFT('Funding Strategy'!$F$19,10)="Investment",N('Funding Strategy'!$I$19)&gt;0,((YEAR(Z$4)-YEAR('Funding Strategy'!$E$19))*12+MONTH(Z$4)-MONTH('Funding Strategy'!$E$19))&gt;=0,((YEAR(Z$4)-YEAR('Funding Strategy'!$E$19))*12+MONTH(Z$4)-MONTH('Funding Strategy'!$E$19))&lt;N('Funding Strategy'!$I$19)*12),N('Funding Strategy'!$C$19)/(N('Funding Strategy'!$I$19)*12),0)</f>
        <v>0</v>
      </c>
      <c r="AA19" s="158">
        <f>IF(AND(LEFT('Funding Strategy'!$F$19,10)="Investment",N('Funding Strategy'!$I$19)&gt;0,((YEAR(AA$4)-YEAR('Funding Strategy'!$E$19))*12+MONTH(AA$4)-MONTH('Funding Strategy'!$E$19))&gt;=0,((YEAR(AA$4)-YEAR('Funding Strategy'!$E$19))*12+MONTH(AA$4)-MONTH('Funding Strategy'!$E$19))&lt;N('Funding Strategy'!$I$19)*12),N('Funding Strategy'!$C$19)/(N('Funding Strategy'!$I$19)*12),0)</f>
        <v>0</v>
      </c>
      <c r="AB19" s="158">
        <f>IF(AND(LEFT('Funding Strategy'!$F$19,10)="Investment",N('Funding Strategy'!$I$19)&gt;0,((YEAR(AB$4)-YEAR('Funding Strategy'!$E$19))*12+MONTH(AB$4)-MONTH('Funding Strategy'!$E$19))&gt;=0,((YEAR(AB$4)-YEAR('Funding Strategy'!$E$19))*12+MONTH(AB$4)-MONTH('Funding Strategy'!$E$19))&lt;N('Funding Strategy'!$I$19)*12),N('Funding Strategy'!$C$19)/(N('Funding Strategy'!$I$19)*12),0)</f>
        <v>0</v>
      </c>
      <c r="AC19" s="158">
        <f>IF(AND(LEFT('Funding Strategy'!$F$19,10)="Investment",N('Funding Strategy'!$I$19)&gt;0,((YEAR(AC$4)-YEAR('Funding Strategy'!$E$19))*12+MONTH(AC$4)-MONTH('Funding Strategy'!$E$19))&gt;=0,((YEAR(AC$4)-YEAR('Funding Strategy'!$E$19))*12+MONTH(AC$4)-MONTH('Funding Strategy'!$E$19))&lt;N('Funding Strategy'!$I$19)*12),N('Funding Strategy'!$C$19)/(N('Funding Strategy'!$I$19)*12),0)</f>
        <v>0</v>
      </c>
      <c r="AD19" s="158">
        <f>IF(AND(LEFT('Funding Strategy'!$F$19,10)="Investment",N('Funding Strategy'!$I$19)&gt;0,((YEAR(AD$4)-YEAR('Funding Strategy'!$E$19))*12+MONTH(AD$4)-MONTH('Funding Strategy'!$E$19))&gt;=0,((YEAR(AD$4)-YEAR('Funding Strategy'!$E$19))*12+MONTH(AD$4)-MONTH('Funding Strategy'!$E$19))&lt;N('Funding Strategy'!$I$19)*12),N('Funding Strategy'!$C$19)/(N('Funding Strategy'!$I$19)*12),0)</f>
        <v>0</v>
      </c>
      <c r="AE19" s="158">
        <f>IF(AND(LEFT('Funding Strategy'!$F$19,10)="Investment",N('Funding Strategy'!$I$19)&gt;0,((YEAR(AE$4)-YEAR('Funding Strategy'!$E$19))*12+MONTH(AE$4)-MONTH('Funding Strategy'!$E$19))&gt;=0,((YEAR(AE$4)-YEAR('Funding Strategy'!$E$19))*12+MONTH(AE$4)-MONTH('Funding Strategy'!$E$19))&lt;N('Funding Strategy'!$I$19)*12),N('Funding Strategy'!$C$19)/(N('Funding Strategy'!$I$19)*12),0)</f>
        <v>0</v>
      </c>
      <c r="AF19" s="158">
        <f>IF(AND(LEFT('Funding Strategy'!$F$19,10)="Investment",N('Funding Strategy'!$I$19)&gt;0,((YEAR(AF$4)-YEAR('Funding Strategy'!$E$19))*12+MONTH(AF$4)-MONTH('Funding Strategy'!$E$19))&gt;=0,((YEAR(AF$4)-YEAR('Funding Strategy'!$E$19))*12+MONTH(AF$4)-MONTH('Funding Strategy'!$E$19))&lt;N('Funding Strategy'!$I$19)*12),N('Funding Strategy'!$C$19)/(N('Funding Strategy'!$I$19)*12),0)</f>
        <v>0</v>
      </c>
      <c r="AG19" s="158">
        <f>IF(AND(LEFT('Funding Strategy'!$F$19,10)="Investment",N('Funding Strategy'!$I$19)&gt;0,((YEAR(AG$4)-YEAR('Funding Strategy'!$E$19))*12+MONTH(AG$4)-MONTH('Funding Strategy'!$E$19))&gt;=0,((YEAR(AG$4)-YEAR('Funding Strategy'!$E$19))*12+MONTH(AG$4)-MONTH('Funding Strategy'!$E$19))&lt;N('Funding Strategy'!$I$19)*12),N('Funding Strategy'!$C$19)/(N('Funding Strategy'!$I$19)*12),0)</f>
        <v>0</v>
      </c>
      <c r="AH19" s="158">
        <f>IF(AND(LEFT('Funding Strategy'!$F$19,10)="Investment",N('Funding Strategy'!$I$19)&gt;0,((YEAR(AH$4)-YEAR('Funding Strategy'!$E$19))*12+MONTH(AH$4)-MONTH('Funding Strategy'!$E$19))&gt;=0,((YEAR(AH$4)-YEAR('Funding Strategy'!$E$19))*12+MONTH(AH$4)-MONTH('Funding Strategy'!$E$19))&lt;N('Funding Strategy'!$I$19)*12),N('Funding Strategy'!$C$19)/(N('Funding Strategy'!$I$19)*12),0)</f>
        <v>0</v>
      </c>
      <c r="AI19" s="158">
        <f>IF(AND(LEFT('Funding Strategy'!$F$19,10)="Investment",N('Funding Strategy'!$I$19)&gt;0,((YEAR(AI$4)-YEAR('Funding Strategy'!$E$19))*12+MONTH(AI$4)-MONTH('Funding Strategy'!$E$19))&gt;=0,((YEAR(AI$4)-YEAR('Funding Strategy'!$E$19))*12+MONTH(AI$4)-MONTH('Funding Strategy'!$E$19))&lt;N('Funding Strategy'!$I$19)*12),N('Funding Strategy'!$C$19)/(N('Funding Strategy'!$I$19)*12),0)</f>
        <v>0</v>
      </c>
      <c r="AJ19" s="158">
        <f>IF(AND(LEFT('Funding Strategy'!$F$19,10)="Investment",N('Funding Strategy'!$I$19)&gt;0,((YEAR(AJ$4)-YEAR('Funding Strategy'!$E$19))*12+MONTH(AJ$4)-MONTH('Funding Strategy'!$E$19))&gt;=0,((YEAR(AJ$4)-YEAR('Funding Strategy'!$E$19))*12+MONTH(AJ$4)-MONTH('Funding Strategy'!$E$19))&lt;N('Funding Strategy'!$I$19)*12),N('Funding Strategy'!$C$19)/(N('Funding Strategy'!$I$19)*12),0)</f>
        <v>0</v>
      </c>
      <c r="AK19" s="158">
        <f>IF(AND(LEFT('Funding Strategy'!$F$19,10)="Investment",N('Funding Strategy'!$I$19)&gt;0,((YEAR(AK$4)-YEAR('Funding Strategy'!$E$19))*12+MONTH(AK$4)-MONTH('Funding Strategy'!$E$19))&gt;=0,((YEAR(AK$4)-YEAR('Funding Strategy'!$E$19))*12+MONTH(AK$4)-MONTH('Funding Strategy'!$E$19))&lt;N('Funding Strategy'!$I$19)*12),N('Funding Strategy'!$C$19)/(N('Funding Strategy'!$I$19)*12),0)</f>
        <v>0</v>
      </c>
      <c r="AL19" s="158">
        <f>IF(AND(LEFT('Funding Strategy'!$F$19,10)="Investment",N('Funding Strategy'!$I$19)&gt;0,((YEAR(AL$4)-YEAR('Funding Strategy'!$E$19))*12+MONTH(AL$4)-MONTH('Funding Strategy'!$E$19))&gt;=0,((YEAR(AL$4)-YEAR('Funding Strategy'!$E$19))*12+MONTH(AL$4)-MONTH('Funding Strategy'!$E$19))&lt;N('Funding Strategy'!$I$19)*12),N('Funding Strategy'!$C$19)/(N('Funding Strategy'!$I$19)*12),0)</f>
        <v>0</v>
      </c>
      <c r="AM19" s="158"/>
      <c r="AN19" s="158">
        <f t="shared" ref="AN19:AN27" si="3">SUM(C19:AL19)</f>
        <v>0</v>
      </c>
    </row>
    <row r="20" spans="1:40" ht="15" customHeight="1">
      <c r="A20" s="118" t="str">
        <f>IF('Funding Strategy'!$B$20="","Grant line 2",'Funding Strategy'!$B$20)</f>
        <v>Grant line 2</v>
      </c>
      <c r="B20" s="118"/>
      <c r="C20" s="158">
        <f>IF(AND(LEFT('Funding Strategy'!$F$20,10)="Investment",N('Funding Strategy'!$I$20)&gt;0,((YEAR(C$4)-YEAR('Funding Strategy'!$E$20))*12+MONTH(C$4)-MONTH('Funding Strategy'!$E$20))&gt;=0,((YEAR(C$4)-YEAR('Funding Strategy'!$E$20))*12+MONTH(C$4)-MONTH('Funding Strategy'!$E$20))&lt;N('Funding Strategy'!$I$20)*12),N('Funding Strategy'!$C$20)/(N('Funding Strategy'!$I$20)*12),0)</f>
        <v>0</v>
      </c>
      <c r="D20" s="158">
        <f>IF(AND(LEFT('Funding Strategy'!$F$20,10)="Investment",N('Funding Strategy'!$I$20)&gt;0,((YEAR(D$4)-YEAR('Funding Strategy'!$E$20))*12+MONTH(D$4)-MONTH('Funding Strategy'!$E$20))&gt;=0,((YEAR(D$4)-YEAR('Funding Strategy'!$E$20))*12+MONTH(D$4)-MONTH('Funding Strategy'!$E$20))&lt;N('Funding Strategy'!$I$20)*12),N('Funding Strategy'!$C$20)/(N('Funding Strategy'!$I$20)*12),0)</f>
        <v>0</v>
      </c>
      <c r="E20" s="158">
        <f>IF(AND(LEFT('Funding Strategy'!$F$20,10)="Investment",N('Funding Strategy'!$I$20)&gt;0,((YEAR(E$4)-YEAR('Funding Strategy'!$E$20))*12+MONTH(E$4)-MONTH('Funding Strategy'!$E$20))&gt;=0,((YEAR(E$4)-YEAR('Funding Strategy'!$E$20))*12+MONTH(E$4)-MONTH('Funding Strategy'!$E$20))&lt;N('Funding Strategy'!$I$20)*12),N('Funding Strategy'!$C$20)/(N('Funding Strategy'!$I$20)*12),0)</f>
        <v>0</v>
      </c>
      <c r="F20" s="158">
        <f>IF(AND(LEFT('Funding Strategy'!$F$20,10)="Investment",N('Funding Strategy'!$I$20)&gt;0,((YEAR(F$4)-YEAR('Funding Strategy'!$E$20))*12+MONTH(F$4)-MONTH('Funding Strategy'!$E$20))&gt;=0,((YEAR(F$4)-YEAR('Funding Strategy'!$E$20))*12+MONTH(F$4)-MONTH('Funding Strategy'!$E$20))&lt;N('Funding Strategy'!$I$20)*12),N('Funding Strategy'!$C$20)/(N('Funding Strategy'!$I$20)*12),0)</f>
        <v>0</v>
      </c>
      <c r="G20" s="158">
        <f>IF(AND(LEFT('Funding Strategy'!$F$20,10)="Investment",N('Funding Strategy'!$I$20)&gt;0,((YEAR(G$4)-YEAR('Funding Strategy'!$E$20))*12+MONTH(G$4)-MONTH('Funding Strategy'!$E$20))&gt;=0,((YEAR(G$4)-YEAR('Funding Strategy'!$E$20))*12+MONTH(G$4)-MONTH('Funding Strategy'!$E$20))&lt;N('Funding Strategy'!$I$20)*12),N('Funding Strategy'!$C$20)/(N('Funding Strategy'!$I$20)*12),0)</f>
        <v>0</v>
      </c>
      <c r="H20" s="158">
        <f>IF(AND(LEFT('Funding Strategy'!$F$20,10)="Investment",N('Funding Strategy'!$I$20)&gt;0,((YEAR(H$4)-YEAR('Funding Strategy'!$E$20))*12+MONTH(H$4)-MONTH('Funding Strategy'!$E$20))&gt;=0,((YEAR(H$4)-YEAR('Funding Strategy'!$E$20))*12+MONTH(H$4)-MONTH('Funding Strategy'!$E$20))&lt;N('Funding Strategy'!$I$20)*12),N('Funding Strategy'!$C$20)/(N('Funding Strategy'!$I$20)*12),0)</f>
        <v>0</v>
      </c>
      <c r="I20" s="158">
        <f>IF(AND(LEFT('Funding Strategy'!$F$20,10)="Investment",N('Funding Strategy'!$I$20)&gt;0,((YEAR(I$4)-YEAR('Funding Strategy'!$E$20))*12+MONTH(I$4)-MONTH('Funding Strategy'!$E$20))&gt;=0,((YEAR(I$4)-YEAR('Funding Strategy'!$E$20))*12+MONTH(I$4)-MONTH('Funding Strategy'!$E$20))&lt;N('Funding Strategy'!$I$20)*12),N('Funding Strategy'!$C$20)/(N('Funding Strategy'!$I$20)*12),0)</f>
        <v>0</v>
      </c>
      <c r="J20" s="158">
        <f>IF(AND(LEFT('Funding Strategy'!$F$20,10)="Investment",N('Funding Strategy'!$I$20)&gt;0,((YEAR(J$4)-YEAR('Funding Strategy'!$E$20))*12+MONTH(J$4)-MONTH('Funding Strategy'!$E$20))&gt;=0,((YEAR(J$4)-YEAR('Funding Strategy'!$E$20))*12+MONTH(J$4)-MONTH('Funding Strategy'!$E$20))&lt;N('Funding Strategy'!$I$20)*12),N('Funding Strategy'!$C$20)/(N('Funding Strategy'!$I$20)*12),0)</f>
        <v>0</v>
      </c>
      <c r="K20" s="158">
        <f>IF(AND(LEFT('Funding Strategy'!$F$20,10)="Investment",N('Funding Strategy'!$I$20)&gt;0,((YEAR(K$4)-YEAR('Funding Strategy'!$E$20))*12+MONTH(K$4)-MONTH('Funding Strategy'!$E$20))&gt;=0,((YEAR(K$4)-YEAR('Funding Strategy'!$E$20))*12+MONTH(K$4)-MONTH('Funding Strategy'!$E$20))&lt;N('Funding Strategy'!$I$20)*12),N('Funding Strategy'!$C$20)/(N('Funding Strategy'!$I$20)*12),0)</f>
        <v>0</v>
      </c>
      <c r="L20" s="158">
        <f>IF(AND(LEFT('Funding Strategy'!$F$20,10)="Investment",N('Funding Strategy'!$I$20)&gt;0,((YEAR(L$4)-YEAR('Funding Strategy'!$E$20))*12+MONTH(L$4)-MONTH('Funding Strategy'!$E$20))&gt;=0,((YEAR(L$4)-YEAR('Funding Strategy'!$E$20))*12+MONTH(L$4)-MONTH('Funding Strategy'!$E$20))&lt;N('Funding Strategy'!$I$20)*12),N('Funding Strategy'!$C$20)/(N('Funding Strategy'!$I$20)*12),0)</f>
        <v>0</v>
      </c>
      <c r="M20" s="158">
        <f>IF(AND(LEFT('Funding Strategy'!$F$20,10)="Investment",N('Funding Strategy'!$I$20)&gt;0,((YEAR(M$4)-YEAR('Funding Strategy'!$E$20))*12+MONTH(M$4)-MONTH('Funding Strategy'!$E$20))&gt;=0,((YEAR(M$4)-YEAR('Funding Strategy'!$E$20))*12+MONTH(M$4)-MONTH('Funding Strategy'!$E$20))&lt;N('Funding Strategy'!$I$20)*12),N('Funding Strategy'!$C$20)/(N('Funding Strategy'!$I$20)*12),0)</f>
        <v>0</v>
      </c>
      <c r="N20" s="158">
        <f>IF(AND(LEFT('Funding Strategy'!$F$20,10)="Investment",N('Funding Strategy'!$I$20)&gt;0,((YEAR(N$4)-YEAR('Funding Strategy'!$E$20))*12+MONTH(N$4)-MONTH('Funding Strategy'!$E$20))&gt;=0,((YEAR(N$4)-YEAR('Funding Strategy'!$E$20))*12+MONTH(N$4)-MONTH('Funding Strategy'!$E$20))&lt;N('Funding Strategy'!$I$20)*12),N('Funding Strategy'!$C$20)/(N('Funding Strategy'!$I$20)*12),0)</f>
        <v>0</v>
      </c>
      <c r="O20" s="158">
        <f>IF(AND(LEFT('Funding Strategy'!$F$20,10)="Investment",N('Funding Strategy'!$I$20)&gt;0,((YEAR(O$4)-YEAR('Funding Strategy'!$E$20))*12+MONTH(O$4)-MONTH('Funding Strategy'!$E$20))&gt;=0,((YEAR(O$4)-YEAR('Funding Strategy'!$E$20))*12+MONTH(O$4)-MONTH('Funding Strategy'!$E$20))&lt;N('Funding Strategy'!$I$20)*12),N('Funding Strategy'!$C$20)/(N('Funding Strategy'!$I$20)*12),0)</f>
        <v>0</v>
      </c>
      <c r="P20" s="158">
        <f>IF(AND(LEFT('Funding Strategy'!$F$20,10)="Investment",N('Funding Strategy'!$I$20)&gt;0,((YEAR(P$4)-YEAR('Funding Strategy'!$E$20))*12+MONTH(P$4)-MONTH('Funding Strategy'!$E$20))&gt;=0,((YEAR(P$4)-YEAR('Funding Strategy'!$E$20))*12+MONTH(P$4)-MONTH('Funding Strategy'!$E$20))&lt;N('Funding Strategy'!$I$20)*12),N('Funding Strategy'!$C$20)/(N('Funding Strategy'!$I$20)*12),0)</f>
        <v>0</v>
      </c>
      <c r="Q20" s="158">
        <f>IF(AND(LEFT('Funding Strategy'!$F$20,10)="Investment",N('Funding Strategy'!$I$20)&gt;0,((YEAR(Q$4)-YEAR('Funding Strategy'!$E$20))*12+MONTH(Q$4)-MONTH('Funding Strategy'!$E$20))&gt;=0,((YEAR(Q$4)-YEAR('Funding Strategy'!$E$20))*12+MONTH(Q$4)-MONTH('Funding Strategy'!$E$20))&lt;N('Funding Strategy'!$I$20)*12),N('Funding Strategy'!$C$20)/(N('Funding Strategy'!$I$20)*12),0)</f>
        <v>0</v>
      </c>
      <c r="R20" s="158">
        <f>IF(AND(LEFT('Funding Strategy'!$F$20,10)="Investment",N('Funding Strategy'!$I$20)&gt;0,((YEAR(R$4)-YEAR('Funding Strategy'!$E$20))*12+MONTH(R$4)-MONTH('Funding Strategy'!$E$20))&gt;=0,((YEAR(R$4)-YEAR('Funding Strategy'!$E$20))*12+MONTH(R$4)-MONTH('Funding Strategy'!$E$20))&lt;N('Funding Strategy'!$I$20)*12),N('Funding Strategy'!$C$20)/(N('Funding Strategy'!$I$20)*12),0)</f>
        <v>0</v>
      </c>
      <c r="S20" s="158">
        <f>IF(AND(LEFT('Funding Strategy'!$F$20,10)="Investment",N('Funding Strategy'!$I$20)&gt;0,((YEAR(S$4)-YEAR('Funding Strategy'!$E$20))*12+MONTH(S$4)-MONTH('Funding Strategy'!$E$20))&gt;=0,((YEAR(S$4)-YEAR('Funding Strategy'!$E$20))*12+MONTH(S$4)-MONTH('Funding Strategy'!$E$20))&lt;N('Funding Strategy'!$I$20)*12),N('Funding Strategy'!$C$20)/(N('Funding Strategy'!$I$20)*12),0)</f>
        <v>0</v>
      </c>
      <c r="T20" s="158">
        <f>IF(AND(LEFT('Funding Strategy'!$F$20,10)="Investment",N('Funding Strategy'!$I$20)&gt;0,((YEAR(T$4)-YEAR('Funding Strategy'!$E$20))*12+MONTH(T$4)-MONTH('Funding Strategy'!$E$20))&gt;=0,((YEAR(T$4)-YEAR('Funding Strategy'!$E$20))*12+MONTH(T$4)-MONTH('Funding Strategy'!$E$20))&lt;N('Funding Strategy'!$I$20)*12),N('Funding Strategy'!$C$20)/(N('Funding Strategy'!$I$20)*12),0)</f>
        <v>0</v>
      </c>
      <c r="U20" s="158">
        <f>IF(AND(LEFT('Funding Strategy'!$F$20,10)="Investment",N('Funding Strategy'!$I$20)&gt;0,((YEAR(U$4)-YEAR('Funding Strategy'!$E$20))*12+MONTH(U$4)-MONTH('Funding Strategy'!$E$20))&gt;=0,((YEAR(U$4)-YEAR('Funding Strategy'!$E$20))*12+MONTH(U$4)-MONTH('Funding Strategy'!$E$20))&lt;N('Funding Strategy'!$I$20)*12),N('Funding Strategy'!$C$20)/(N('Funding Strategy'!$I$20)*12),0)</f>
        <v>0</v>
      </c>
      <c r="V20" s="158">
        <f>IF(AND(LEFT('Funding Strategy'!$F$20,10)="Investment",N('Funding Strategy'!$I$20)&gt;0,((YEAR(V$4)-YEAR('Funding Strategy'!$E$20))*12+MONTH(V$4)-MONTH('Funding Strategy'!$E$20))&gt;=0,((YEAR(V$4)-YEAR('Funding Strategy'!$E$20))*12+MONTH(V$4)-MONTH('Funding Strategy'!$E$20))&lt;N('Funding Strategy'!$I$20)*12),N('Funding Strategy'!$C$20)/(N('Funding Strategy'!$I$20)*12),0)</f>
        <v>0</v>
      </c>
      <c r="W20" s="158">
        <f>IF(AND(LEFT('Funding Strategy'!$F$20,10)="Investment",N('Funding Strategy'!$I$20)&gt;0,((YEAR(W$4)-YEAR('Funding Strategy'!$E$20))*12+MONTH(W$4)-MONTH('Funding Strategy'!$E$20))&gt;=0,((YEAR(W$4)-YEAR('Funding Strategy'!$E$20))*12+MONTH(W$4)-MONTH('Funding Strategy'!$E$20))&lt;N('Funding Strategy'!$I$20)*12),N('Funding Strategy'!$C$20)/(N('Funding Strategy'!$I$20)*12),0)</f>
        <v>0</v>
      </c>
      <c r="X20" s="158">
        <f>IF(AND(LEFT('Funding Strategy'!$F$20,10)="Investment",N('Funding Strategy'!$I$20)&gt;0,((YEAR(X$4)-YEAR('Funding Strategy'!$E$20))*12+MONTH(X$4)-MONTH('Funding Strategy'!$E$20))&gt;=0,((YEAR(X$4)-YEAR('Funding Strategy'!$E$20))*12+MONTH(X$4)-MONTH('Funding Strategy'!$E$20))&lt;N('Funding Strategy'!$I$20)*12),N('Funding Strategy'!$C$20)/(N('Funding Strategy'!$I$20)*12),0)</f>
        <v>0</v>
      </c>
      <c r="Y20" s="158">
        <f>IF(AND(LEFT('Funding Strategy'!$F$20,10)="Investment",N('Funding Strategy'!$I$20)&gt;0,((YEAR(Y$4)-YEAR('Funding Strategy'!$E$20))*12+MONTH(Y$4)-MONTH('Funding Strategy'!$E$20))&gt;=0,((YEAR(Y$4)-YEAR('Funding Strategy'!$E$20))*12+MONTH(Y$4)-MONTH('Funding Strategy'!$E$20))&lt;N('Funding Strategy'!$I$20)*12),N('Funding Strategy'!$C$20)/(N('Funding Strategy'!$I$20)*12),0)</f>
        <v>0</v>
      </c>
      <c r="Z20" s="158">
        <f>IF(AND(LEFT('Funding Strategy'!$F$20,10)="Investment",N('Funding Strategy'!$I$20)&gt;0,((YEAR(Z$4)-YEAR('Funding Strategy'!$E$20))*12+MONTH(Z$4)-MONTH('Funding Strategy'!$E$20))&gt;=0,((YEAR(Z$4)-YEAR('Funding Strategy'!$E$20))*12+MONTH(Z$4)-MONTH('Funding Strategy'!$E$20))&lt;N('Funding Strategy'!$I$20)*12),N('Funding Strategy'!$C$20)/(N('Funding Strategy'!$I$20)*12),0)</f>
        <v>0</v>
      </c>
      <c r="AA20" s="158">
        <f>IF(AND(LEFT('Funding Strategy'!$F$20,10)="Investment",N('Funding Strategy'!$I$20)&gt;0,((YEAR(AA$4)-YEAR('Funding Strategy'!$E$20))*12+MONTH(AA$4)-MONTH('Funding Strategy'!$E$20))&gt;=0,((YEAR(AA$4)-YEAR('Funding Strategy'!$E$20))*12+MONTH(AA$4)-MONTH('Funding Strategy'!$E$20))&lt;N('Funding Strategy'!$I$20)*12),N('Funding Strategy'!$C$20)/(N('Funding Strategy'!$I$20)*12),0)</f>
        <v>0</v>
      </c>
      <c r="AB20" s="158">
        <f>IF(AND(LEFT('Funding Strategy'!$F$20,10)="Investment",N('Funding Strategy'!$I$20)&gt;0,((YEAR(AB$4)-YEAR('Funding Strategy'!$E$20))*12+MONTH(AB$4)-MONTH('Funding Strategy'!$E$20))&gt;=0,((YEAR(AB$4)-YEAR('Funding Strategy'!$E$20))*12+MONTH(AB$4)-MONTH('Funding Strategy'!$E$20))&lt;N('Funding Strategy'!$I$20)*12),N('Funding Strategy'!$C$20)/(N('Funding Strategy'!$I$20)*12),0)</f>
        <v>0</v>
      </c>
      <c r="AC20" s="158">
        <f>IF(AND(LEFT('Funding Strategy'!$F$20,10)="Investment",N('Funding Strategy'!$I$20)&gt;0,((YEAR(AC$4)-YEAR('Funding Strategy'!$E$20))*12+MONTH(AC$4)-MONTH('Funding Strategy'!$E$20))&gt;=0,((YEAR(AC$4)-YEAR('Funding Strategy'!$E$20))*12+MONTH(AC$4)-MONTH('Funding Strategy'!$E$20))&lt;N('Funding Strategy'!$I$20)*12),N('Funding Strategy'!$C$20)/(N('Funding Strategy'!$I$20)*12),0)</f>
        <v>0</v>
      </c>
      <c r="AD20" s="158">
        <f>IF(AND(LEFT('Funding Strategy'!$F$20,10)="Investment",N('Funding Strategy'!$I$20)&gt;0,((YEAR(AD$4)-YEAR('Funding Strategy'!$E$20))*12+MONTH(AD$4)-MONTH('Funding Strategy'!$E$20))&gt;=0,((YEAR(AD$4)-YEAR('Funding Strategy'!$E$20))*12+MONTH(AD$4)-MONTH('Funding Strategy'!$E$20))&lt;N('Funding Strategy'!$I$20)*12),N('Funding Strategy'!$C$20)/(N('Funding Strategy'!$I$20)*12),0)</f>
        <v>0</v>
      </c>
      <c r="AE20" s="158">
        <f>IF(AND(LEFT('Funding Strategy'!$F$20,10)="Investment",N('Funding Strategy'!$I$20)&gt;0,((YEAR(AE$4)-YEAR('Funding Strategy'!$E$20))*12+MONTH(AE$4)-MONTH('Funding Strategy'!$E$20))&gt;=0,((YEAR(AE$4)-YEAR('Funding Strategy'!$E$20))*12+MONTH(AE$4)-MONTH('Funding Strategy'!$E$20))&lt;N('Funding Strategy'!$I$20)*12),N('Funding Strategy'!$C$20)/(N('Funding Strategy'!$I$20)*12),0)</f>
        <v>0</v>
      </c>
      <c r="AF20" s="158">
        <f>IF(AND(LEFT('Funding Strategy'!$F$20,10)="Investment",N('Funding Strategy'!$I$20)&gt;0,((YEAR(AF$4)-YEAR('Funding Strategy'!$E$20))*12+MONTH(AF$4)-MONTH('Funding Strategy'!$E$20))&gt;=0,((YEAR(AF$4)-YEAR('Funding Strategy'!$E$20))*12+MONTH(AF$4)-MONTH('Funding Strategy'!$E$20))&lt;N('Funding Strategy'!$I$20)*12),N('Funding Strategy'!$C$20)/(N('Funding Strategy'!$I$20)*12),0)</f>
        <v>0</v>
      </c>
      <c r="AG20" s="158">
        <f>IF(AND(LEFT('Funding Strategy'!$F$20,10)="Investment",N('Funding Strategy'!$I$20)&gt;0,((YEAR(AG$4)-YEAR('Funding Strategy'!$E$20))*12+MONTH(AG$4)-MONTH('Funding Strategy'!$E$20))&gt;=0,((YEAR(AG$4)-YEAR('Funding Strategy'!$E$20))*12+MONTH(AG$4)-MONTH('Funding Strategy'!$E$20))&lt;N('Funding Strategy'!$I$20)*12),N('Funding Strategy'!$C$20)/(N('Funding Strategy'!$I$20)*12),0)</f>
        <v>0</v>
      </c>
      <c r="AH20" s="158">
        <f>IF(AND(LEFT('Funding Strategy'!$F$20,10)="Investment",N('Funding Strategy'!$I$20)&gt;0,((YEAR(AH$4)-YEAR('Funding Strategy'!$E$20))*12+MONTH(AH$4)-MONTH('Funding Strategy'!$E$20))&gt;=0,((YEAR(AH$4)-YEAR('Funding Strategy'!$E$20))*12+MONTH(AH$4)-MONTH('Funding Strategy'!$E$20))&lt;N('Funding Strategy'!$I$20)*12),N('Funding Strategy'!$C$20)/(N('Funding Strategy'!$I$20)*12),0)</f>
        <v>0</v>
      </c>
      <c r="AI20" s="158">
        <f>IF(AND(LEFT('Funding Strategy'!$F$20,10)="Investment",N('Funding Strategy'!$I$20)&gt;0,((YEAR(AI$4)-YEAR('Funding Strategy'!$E$20))*12+MONTH(AI$4)-MONTH('Funding Strategy'!$E$20))&gt;=0,((YEAR(AI$4)-YEAR('Funding Strategy'!$E$20))*12+MONTH(AI$4)-MONTH('Funding Strategy'!$E$20))&lt;N('Funding Strategy'!$I$20)*12),N('Funding Strategy'!$C$20)/(N('Funding Strategy'!$I$20)*12),0)</f>
        <v>0</v>
      </c>
      <c r="AJ20" s="158">
        <f>IF(AND(LEFT('Funding Strategy'!$F$20,10)="Investment",N('Funding Strategy'!$I$20)&gt;0,((YEAR(AJ$4)-YEAR('Funding Strategy'!$E$20))*12+MONTH(AJ$4)-MONTH('Funding Strategy'!$E$20))&gt;=0,((YEAR(AJ$4)-YEAR('Funding Strategy'!$E$20))*12+MONTH(AJ$4)-MONTH('Funding Strategy'!$E$20))&lt;N('Funding Strategy'!$I$20)*12),N('Funding Strategy'!$C$20)/(N('Funding Strategy'!$I$20)*12),0)</f>
        <v>0</v>
      </c>
      <c r="AK20" s="158">
        <f>IF(AND(LEFT('Funding Strategy'!$F$20,10)="Investment",N('Funding Strategy'!$I$20)&gt;0,((YEAR(AK$4)-YEAR('Funding Strategy'!$E$20))*12+MONTH(AK$4)-MONTH('Funding Strategy'!$E$20))&gt;=0,((YEAR(AK$4)-YEAR('Funding Strategy'!$E$20))*12+MONTH(AK$4)-MONTH('Funding Strategy'!$E$20))&lt;N('Funding Strategy'!$I$20)*12),N('Funding Strategy'!$C$20)/(N('Funding Strategy'!$I$20)*12),0)</f>
        <v>0</v>
      </c>
      <c r="AL20" s="158">
        <f>IF(AND(LEFT('Funding Strategy'!$F$20,10)="Investment",N('Funding Strategy'!$I$20)&gt;0,((YEAR(AL$4)-YEAR('Funding Strategy'!$E$20))*12+MONTH(AL$4)-MONTH('Funding Strategy'!$E$20))&gt;=0,((YEAR(AL$4)-YEAR('Funding Strategy'!$E$20))*12+MONTH(AL$4)-MONTH('Funding Strategy'!$E$20))&lt;N('Funding Strategy'!$I$20)*12),N('Funding Strategy'!$C$20)/(N('Funding Strategy'!$I$20)*12),0)</f>
        <v>0</v>
      </c>
      <c r="AM20" s="158"/>
      <c r="AN20" s="158">
        <f t="shared" si="3"/>
        <v>0</v>
      </c>
    </row>
    <row r="21" spans="1:40" ht="15" customHeight="1">
      <c r="A21" s="118" t="str">
        <f>IF('Funding Strategy'!$B$21="","Grant line 3",'Funding Strategy'!$B$21)</f>
        <v>Grant line 3</v>
      </c>
      <c r="B21" s="118"/>
      <c r="C21" s="158">
        <f>IF(AND(LEFT('Funding Strategy'!$F$21,10)="Investment",N('Funding Strategy'!$I$21)&gt;0,((YEAR(C$4)-YEAR('Funding Strategy'!$E$21))*12+MONTH(C$4)-MONTH('Funding Strategy'!$E$21))&gt;=0,((YEAR(C$4)-YEAR('Funding Strategy'!$E$21))*12+MONTH(C$4)-MONTH('Funding Strategy'!$E$21))&lt;N('Funding Strategy'!$I$21)*12),N('Funding Strategy'!$C$21)/(N('Funding Strategy'!$I$21)*12),0)</f>
        <v>0</v>
      </c>
      <c r="D21" s="158">
        <f>IF(AND(LEFT('Funding Strategy'!$F$21,10)="Investment",N('Funding Strategy'!$I$21)&gt;0,((YEAR(D$4)-YEAR('Funding Strategy'!$E$21))*12+MONTH(D$4)-MONTH('Funding Strategy'!$E$21))&gt;=0,((YEAR(D$4)-YEAR('Funding Strategy'!$E$21))*12+MONTH(D$4)-MONTH('Funding Strategy'!$E$21))&lt;N('Funding Strategy'!$I$21)*12),N('Funding Strategy'!$C$21)/(N('Funding Strategy'!$I$21)*12),0)</f>
        <v>0</v>
      </c>
      <c r="E21" s="158">
        <f>IF(AND(LEFT('Funding Strategy'!$F$21,10)="Investment",N('Funding Strategy'!$I$21)&gt;0,((YEAR(E$4)-YEAR('Funding Strategy'!$E$21))*12+MONTH(E$4)-MONTH('Funding Strategy'!$E$21))&gt;=0,((YEAR(E$4)-YEAR('Funding Strategy'!$E$21))*12+MONTH(E$4)-MONTH('Funding Strategy'!$E$21))&lt;N('Funding Strategy'!$I$21)*12),N('Funding Strategy'!$C$21)/(N('Funding Strategy'!$I$21)*12),0)</f>
        <v>0</v>
      </c>
      <c r="F21" s="158">
        <f>IF(AND(LEFT('Funding Strategy'!$F$21,10)="Investment",N('Funding Strategy'!$I$21)&gt;0,((YEAR(F$4)-YEAR('Funding Strategy'!$E$21))*12+MONTH(F$4)-MONTH('Funding Strategy'!$E$21))&gt;=0,((YEAR(F$4)-YEAR('Funding Strategy'!$E$21))*12+MONTH(F$4)-MONTH('Funding Strategy'!$E$21))&lt;N('Funding Strategy'!$I$21)*12),N('Funding Strategy'!$C$21)/(N('Funding Strategy'!$I$21)*12),0)</f>
        <v>0</v>
      </c>
      <c r="G21" s="158">
        <f>IF(AND(LEFT('Funding Strategy'!$F$21,10)="Investment",N('Funding Strategy'!$I$21)&gt;0,((YEAR(G$4)-YEAR('Funding Strategy'!$E$21))*12+MONTH(G$4)-MONTH('Funding Strategy'!$E$21))&gt;=0,((YEAR(G$4)-YEAR('Funding Strategy'!$E$21))*12+MONTH(G$4)-MONTH('Funding Strategy'!$E$21))&lt;N('Funding Strategy'!$I$21)*12),N('Funding Strategy'!$C$21)/(N('Funding Strategy'!$I$21)*12),0)</f>
        <v>0</v>
      </c>
      <c r="H21" s="158">
        <f>IF(AND(LEFT('Funding Strategy'!$F$21,10)="Investment",N('Funding Strategy'!$I$21)&gt;0,((YEAR(H$4)-YEAR('Funding Strategy'!$E$21))*12+MONTH(H$4)-MONTH('Funding Strategy'!$E$21))&gt;=0,((YEAR(H$4)-YEAR('Funding Strategy'!$E$21))*12+MONTH(H$4)-MONTH('Funding Strategy'!$E$21))&lt;N('Funding Strategy'!$I$21)*12),N('Funding Strategy'!$C$21)/(N('Funding Strategy'!$I$21)*12),0)</f>
        <v>0</v>
      </c>
      <c r="I21" s="158">
        <f>IF(AND(LEFT('Funding Strategy'!$F$21,10)="Investment",N('Funding Strategy'!$I$21)&gt;0,((YEAR(I$4)-YEAR('Funding Strategy'!$E$21))*12+MONTH(I$4)-MONTH('Funding Strategy'!$E$21))&gt;=0,((YEAR(I$4)-YEAR('Funding Strategy'!$E$21))*12+MONTH(I$4)-MONTH('Funding Strategy'!$E$21))&lt;N('Funding Strategy'!$I$21)*12),N('Funding Strategy'!$C$21)/(N('Funding Strategy'!$I$21)*12),0)</f>
        <v>0</v>
      </c>
      <c r="J21" s="158">
        <f>IF(AND(LEFT('Funding Strategy'!$F$21,10)="Investment",N('Funding Strategy'!$I$21)&gt;0,((YEAR(J$4)-YEAR('Funding Strategy'!$E$21))*12+MONTH(J$4)-MONTH('Funding Strategy'!$E$21))&gt;=0,((YEAR(J$4)-YEAR('Funding Strategy'!$E$21))*12+MONTH(J$4)-MONTH('Funding Strategy'!$E$21))&lt;N('Funding Strategy'!$I$21)*12),N('Funding Strategy'!$C$21)/(N('Funding Strategy'!$I$21)*12),0)</f>
        <v>0</v>
      </c>
      <c r="K21" s="158">
        <f>IF(AND(LEFT('Funding Strategy'!$F$21,10)="Investment",N('Funding Strategy'!$I$21)&gt;0,((YEAR(K$4)-YEAR('Funding Strategy'!$E$21))*12+MONTH(K$4)-MONTH('Funding Strategy'!$E$21))&gt;=0,((YEAR(K$4)-YEAR('Funding Strategy'!$E$21))*12+MONTH(K$4)-MONTH('Funding Strategy'!$E$21))&lt;N('Funding Strategy'!$I$21)*12),N('Funding Strategy'!$C$21)/(N('Funding Strategy'!$I$21)*12),0)</f>
        <v>0</v>
      </c>
      <c r="L21" s="158">
        <f>IF(AND(LEFT('Funding Strategy'!$F$21,10)="Investment",N('Funding Strategy'!$I$21)&gt;0,((YEAR(L$4)-YEAR('Funding Strategy'!$E$21))*12+MONTH(L$4)-MONTH('Funding Strategy'!$E$21))&gt;=0,((YEAR(L$4)-YEAR('Funding Strategy'!$E$21))*12+MONTH(L$4)-MONTH('Funding Strategy'!$E$21))&lt;N('Funding Strategy'!$I$21)*12),N('Funding Strategy'!$C$21)/(N('Funding Strategy'!$I$21)*12),0)</f>
        <v>0</v>
      </c>
      <c r="M21" s="158">
        <f>IF(AND(LEFT('Funding Strategy'!$F$21,10)="Investment",N('Funding Strategy'!$I$21)&gt;0,((YEAR(M$4)-YEAR('Funding Strategy'!$E$21))*12+MONTH(M$4)-MONTH('Funding Strategy'!$E$21))&gt;=0,((YEAR(M$4)-YEAR('Funding Strategy'!$E$21))*12+MONTH(M$4)-MONTH('Funding Strategy'!$E$21))&lt;N('Funding Strategy'!$I$21)*12),N('Funding Strategy'!$C$21)/(N('Funding Strategy'!$I$21)*12),0)</f>
        <v>0</v>
      </c>
      <c r="N21" s="158">
        <f>IF(AND(LEFT('Funding Strategy'!$F$21,10)="Investment",N('Funding Strategy'!$I$21)&gt;0,((YEAR(N$4)-YEAR('Funding Strategy'!$E$21))*12+MONTH(N$4)-MONTH('Funding Strategy'!$E$21))&gt;=0,((YEAR(N$4)-YEAR('Funding Strategy'!$E$21))*12+MONTH(N$4)-MONTH('Funding Strategy'!$E$21))&lt;N('Funding Strategy'!$I$21)*12),N('Funding Strategy'!$C$21)/(N('Funding Strategy'!$I$21)*12),0)</f>
        <v>0</v>
      </c>
      <c r="O21" s="158">
        <f>IF(AND(LEFT('Funding Strategy'!$F$21,10)="Investment",N('Funding Strategy'!$I$21)&gt;0,((YEAR(O$4)-YEAR('Funding Strategy'!$E$21))*12+MONTH(O$4)-MONTH('Funding Strategy'!$E$21))&gt;=0,((YEAR(O$4)-YEAR('Funding Strategy'!$E$21))*12+MONTH(O$4)-MONTH('Funding Strategy'!$E$21))&lt;N('Funding Strategy'!$I$21)*12),N('Funding Strategy'!$C$21)/(N('Funding Strategy'!$I$21)*12),0)</f>
        <v>0</v>
      </c>
      <c r="P21" s="158">
        <f>IF(AND(LEFT('Funding Strategy'!$F$21,10)="Investment",N('Funding Strategy'!$I$21)&gt;0,((YEAR(P$4)-YEAR('Funding Strategy'!$E$21))*12+MONTH(P$4)-MONTH('Funding Strategy'!$E$21))&gt;=0,((YEAR(P$4)-YEAR('Funding Strategy'!$E$21))*12+MONTH(P$4)-MONTH('Funding Strategy'!$E$21))&lt;N('Funding Strategy'!$I$21)*12),N('Funding Strategy'!$C$21)/(N('Funding Strategy'!$I$21)*12),0)</f>
        <v>0</v>
      </c>
      <c r="Q21" s="158">
        <f>IF(AND(LEFT('Funding Strategy'!$F$21,10)="Investment",N('Funding Strategy'!$I$21)&gt;0,((YEAR(Q$4)-YEAR('Funding Strategy'!$E$21))*12+MONTH(Q$4)-MONTH('Funding Strategy'!$E$21))&gt;=0,((YEAR(Q$4)-YEAR('Funding Strategy'!$E$21))*12+MONTH(Q$4)-MONTH('Funding Strategy'!$E$21))&lt;N('Funding Strategy'!$I$21)*12),N('Funding Strategy'!$C$21)/(N('Funding Strategy'!$I$21)*12),0)</f>
        <v>0</v>
      </c>
      <c r="R21" s="158">
        <f>IF(AND(LEFT('Funding Strategy'!$F$21,10)="Investment",N('Funding Strategy'!$I$21)&gt;0,((YEAR(R$4)-YEAR('Funding Strategy'!$E$21))*12+MONTH(R$4)-MONTH('Funding Strategy'!$E$21))&gt;=0,((YEAR(R$4)-YEAR('Funding Strategy'!$E$21))*12+MONTH(R$4)-MONTH('Funding Strategy'!$E$21))&lt;N('Funding Strategy'!$I$21)*12),N('Funding Strategy'!$C$21)/(N('Funding Strategy'!$I$21)*12),0)</f>
        <v>0</v>
      </c>
      <c r="S21" s="158">
        <f>IF(AND(LEFT('Funding Strategy'!$F$21,10)="Investment",N('Funding Strategy'!$I$21)&gt;0,((YEAR(S$4)-YEAR('Funding Strategy'!$E$21))*12+MONTH(S$4)-MONTH('Funding Strategy'!$E$21))&gt;=0,((YEAR(S$4)-YEAR('Funding Strategy'!$E$21))*12+MONTH(S$4)-MONTH('Funding Strategy'!$E$21))&lt;N('Funding Strategy'!$I$21)*12),N('Funding Strategy'!$C$21)/(N('Funding Strategy'!$I$21)*12),0)</f>
        <v>0</v>
      </c>
      <c r="T21" s="158">
        <f>IF(AND(LEFT('Funding Strategy'!$F$21,10)="Investment",N('Funding Strategy'!$I$21)&gt;0,((YEAR(T$4)-YEAR('Funding Strategy'!$E$21))*12+MONTH(T$4)-MONTH('Funding Strategy'!$E$21))&gt;=0,((YEAR(T$4)-YEAR('Funding Strategy'!$E$21))*12+MONTH(T$4)-MONTH('Funding Strategy'!$E$21))&lt;N('Funding Strategy'!$I$21)*12),N('Funding Strategy'!$C$21)/(N('Funding Strategy'!$I$21)*12),0)</f>
        <v>0</v>
      </c>
      <c r="U21" s="158">
        <f>IF(AND(LEFT('Funding Strategy'!$F$21,10)="Investment",N('Funding Strategy'!$I$21)&gt;0,((YEAR(U$4)-YEAR('Funding Strategy'!$E$21))*12+MONTH(U$4)-MONTH('Funding Strategy'!$E$21))&gt;=0,((YEAR(U$4)-YEAR('Funding Strategy'!$E$21))*12+MONTH(U$4)-MONTH('Funding Strategy'!$E$21))&lt;N('Funding Strategy'!$I$21)*12),N('Funding Strategy'!$C$21)/(N('Funding Strategy'!$I$21)*12),0)</f>
        <v>0</v>
      </c>
      <c r="V21" s="158">
        <f>IF(AND(LEFT('Funding Strategy'!$F$21,10)="Investment",N('Funding Strategy'!$I$21)&gt;0,((YEAR(V$4)-YEAR('Funding Strategy'!$E$21))*12+MONTH(V$4)-MONTH('Funding Strategy'!$E$21))&gt;=0,((YEAR(V$4)-YEAR('Funding Strategy'!$E$21))*12+MONTH(V$4)-MONTH('Funding Strategy'!$E$21))&lt;N('Funding Strategy'!$I$21)*12),N('Funding Strategy'!$C$21)/(N('Funding Strategy'!$I$21)*12),0)</f>
        <v>0</v>
      </c>
      <c r="W21" s="158">
        <f>IF(AND(LEFT('Funding Strategy'!$F$21,10)="Investment",N('Funding Strategy'!$I$21)&gt;0,((YEAR(W$4)-YEAR('Funding Strategy'!$E$21))*12+MONTH(W$4)-MONTH('Funding Strategy'!$E$21))&gt;=0,((YEAR(W$4)-YEAR('Funding Strategy'!$E$21))*12+MONTH(W$4)-MONTH('Funding Strategy'!$E$21))&lt;N('Funding Strategy'!$I$21)*12),N('Funding Strategy'!$C$21)/(N('Funding Strategy'!$I$21)*12),0)</f>
        <v>0</v>
      </c>
      <c r="X21" s="158">
        <f>IF(AND(LEFT('Funding Strategy'!$F$21,10)="Investment",N('Funding Strategy'!$I$21)&gt;0,((YEAR(X$4)-YEAR('Funding Strategy'!$E$21))*12+MONTH(X$4)-MONTH('Funding Strategy'!$E$21))&gt;=0,((YEAR(X$4)-YEAR('Funding Strategy'!$E$21))*12+MONTH(X$4)-MONTH('Funding Strategy'!$E$21))&lt;N('Funding Strategy'!$I$21)*12),N('Funding Strategy'!$C$21)/(N('Funding Strategy'!$I$21)*12),0)</f>
        <v>0</v>
      </c>
      <c r="Y21" s="158">
        <f>IF(AND(LEFT('Funding Strategy'!$F$21,10)="Investment",N('Funding Strategy'!$I$21)&gt;0,((YEAR(Y$4)-YEAR('Funding Strategy'!$E$21))*12+MONTH(Y$4)-MONTH('Funding Strategy'!$E$21))&gt;=0,((YEAR(Y$4)-YEAR('Funding Strategy'!$E$21))*12+MONTH(Y$4)-MONTH('Funding Strategy'!$E$21))&lt;N('Funding Strategy'!$I$21)*12),N('Funding Strategy'!$C$21)/(N('Funding Strategy'!$I$21)*12),0)</f>
        <v>0</v>
      </c>
      <c r="Z21" s="158">
        <f>IF(AND(LEFT('Funding Strategy'!$F$21,10)="Investment",N('Funding Strategy'!$I$21)&gt;0,((YEAR(Z$4)-YEAR('Funding Strategy'!$E$21))*12+MONTH(Z$4)-MONTH('Funding Strategy'!$E$21))&gt;=0,((YEAR(Z$4)-YEAR('Funding Strategy'!$E$21))*12+MONTH(Z$4)-MONTH('Funding Strategy'!$E$21))&lt;N('Funding Strategy'!$I$21)*12),N('Funding Strategy'!$C$21)/(N('Funding Strategy'!$I$21)*12),0)</f>
        <v>0</v>
      </c>
      <c r="AA21" s="158">
        <f>IF(AND(LEFT('Funding Strategy'!$F$21,10)="Investment",N('Funding Strategy'!$I$21)&gt;0,((YEAR(AA$4)-YEAR('Funding Strategy'!$E$21))*12+MONTH(AA$4)-MONTH('Funding Strategy'!$E$21))&gt;=0,((YEAR(AA$4)-YEAR('Funding Strategy'!$E$21))*12+MONTH(AA$4)-MONTH('Funding Strategy'!$E$21))&lt;N('Funding Strategy'!$I$21)*12),N('Funding Strategy'!$C$21)/(N('Funding Strategy'!$I$21)*12),0)</f>
        <v>0</v>
      </c>
      <c r="AB21" s="158">
        <f>IF(AND(LEFT('Funding Strategy'!$F$21,10)="Investment",N('Funding Strategy'!$I$21)&gt;0,((YEAR(AB$4)-YEAR('Funding Strategy'!$E$21))*12+MONTH(AB$4)-MONTH('Funding Strategy'!$E$21))&gt;=0,((YEAR(AB$4)-YEAR('Funding Strategy'!$E$21))*12+MONTH(AB$4)-MONTH('Funding Strategy'!$E$21))&lt;N('Funding Strategy'!$I$21)*12),N('Funding Strategy'!$C$21)/(N('Funding Strategy'!$I$21)*12),0)</f>
        <v>0</v>
      </c>
      <c r="AC21" s="158">
        <f>IF(AND(LEFT('Funding Strategy'!$F$21,10)="Investment",N('Funding Strategy'!$I$21)&gt;0,((YEAR(AC$4)-YEAR('Funding Strategy'!$E$21))*12+MONTH(AC$4)-MONTH('Funding Strategy'!$E$21))&gt;=0,((YEAR(AC$4)-YEAR('Funding Strategy'!$E$21))*12+MONTH(AC$4)-MONTH('Funding Strategy'!$E$21))&lt;N('Funding Strategy'!$I$21)*12),N('Funding Strategy'!$C$21)/(N('Funding Strategy'!$I$21)*12),0)</f>
        <v>0</v>
      </c>
      <c r="AD21" s="158">
        <f>IF(AND(LEFT('Funding Strategy'!$F$21,10)="Investment",N('Funding Strategy'!$I$21)&gt;0,((YEAR(AD$4)-YEAR('Funding Strategy'!$E$21))*12+MONTH(AD$4)-MONTH('Funding Strategy'!$E$21))&gt;=0,((YEAR(AD$4)-YEAR('Funding Strategy'!$E$21))*12+MONTH(AD$4)-MONTH('Funding Strategy'!$E$21))&lt;N('Funding Strategy'!$I$21)*12),N('Funding Strategy'!$C$21)/(N('Funding Strategy'!$I$21)*12),0)</f>
        <v>0</v>
      </c>
      <c r="AE21" s="158">
        <f>IF(AND(LEFT('Funding Strategy'!$F$21,10)="Investment",N('Funding Strategy'!$I$21)&gt;0,((YEAR(AE$4)-YEAR('Funding Strategy'!$E$21))*12+MONTH(AE$4)-MONTH('Funding Strategy'!$E$21))&gt;=0,((YEAR(AE$4)-YEAR('Funding Strategy'!$E$21))*12+MONTH(AE$4)-MONTH('Funding Strategy'!$E$21))&lt;N('Funding Strategy'!$I$21)*12),N('Funding Strategy'!$C$21)/(N('Funding Strategy'!$I$21)*12),0)</f>
        <v>0</v>
      </c>
      <c r="AF21" s="158">
        <f>IF(AND(LEFT('Funding Strategy'!$F$21,10)="Investment",N('Funding Strategy'!$I$21)&gt;0,((YEAR(AF$4)-YEAR('Funding Strategy'!$E$21))*12+MONTH(AF$4)-MONTH('Funding Strategy'!$E$21))&gt;=0,((YEAR(AF$4)-YEAR('Funding Strategy'!$E$21))*12+MONTH(AF$4)-MONTH('Funding Strategy'!$E$21))&lt;N('Funding Strategy'!$I$21)*12),N('Funding Strategy'!$C$21)/(N('Funding Strategy'!$I$21)*12),0)</f>
        <v>0</v>
      </c>
      <c r="AG21" s="158">
        <f>IF(AND(LEFT('Funding Strategy'!$F$21,10)="Investment",N('Funding Strategy'!$I$21)&gt;0,((YEAR(AG$4)-YEAR('Funding Strategy'!$E$21))*12+MONTH(AG$4)-MONTH('Funding Strategy'!$E$21))&gt;=0,((YEAR(AG$4)-YEAR('Funding Strategy'!$E$21))*12+MONTH(AG$4)-MONTH('Funding Strategy'!$E$21))&lt;N('Funding Strategy'!$I$21)*12),N('Funding Strategy'!$C$21)/(N('Funding Strategy'!$I$21)*12),0)</f>
        <v>0</v>
      </c>
      <c r="AH21" s="158">
        <f>IF(AND(LEFT('Funding Strategy'!$F$21,10)="Investment",N('Funding Strategy'!$I$21)&gt;0,((YEAR(AH$4)-YEAR('Funding Strategy'!$E$21))*12+MONTH(AH$4)-MONTH('Funding Strategy'!$E$21))&gt;=0,((YEAR(AH$4)-YEAR('Funding Strategy'!$E$21))*12+MONTH(AH$4)-MONTH('Funding Strategy'!$E$21))&lt;N('Funding Strategy'!$I$21)*12),N('Funding Strategy'!$C$21)/(N('Funding Strategy'!$I$21)*12),0)</f>
        <v>0</v>
      </c>
      <c r="AI21" s="158">
        <f>IF(AND(LEFT('Funding Strategy'!$F$21,10)="Investment",N('Funding Strategy'!$I$21)&gt;0,((YEAR(AI$4)-YEAR('Funding Strategy'!$E$21))*12+MONTH(AI$4)-MONTH('Funding Strategy'!$E$21))&gt;=0,((YEAR(AI$4)-YEAR('Funding Strategy'!$E$21))*12+MONTH(AI$4)-MONTH('Funding Strategy'!$E$21))&lt;N('Funding Strategy'!$I$21)*12),N('Funding Strategy'!$C$21)/(N('Funding Strategy'!$I$21)*12),0)</f>
        <v>0</v>
      </c>
      <c r="AJ21" s="158">
        <f>IF(AND(LEFT('Funding Strategy'!$F$21,10)="Investment",N('Funding Strategy'!$I$21)&gt;0,((YEAR(AJ$4)-YEAR('Funding Strategy'!$E$21))*12+MONTH(AJ$4)-MONTH('Funding Strategy'!$E$21))&gt;=0,((YEAR(AJ$4)-YEAR('Funding Strategy'!$E$21))*12+MONTH(AJ$4)-MONTH('Funding Strategy'!$E$21))&lt;N('Funding Strategy'!$I$21)*12),N('Funding Strategy'!$C$21)/(N('Funding Strategy'!$I$21)*12),0)</f>
        <v>0</v>
      </c>
      <c r="AK21" s="158">
        <f>IF(AND(LEFT('Funding Strategy'!$F$21,10)="Investment",N('Funding Strategy'!$I$21)&gt;0,((YEAR(AK$4)-YEAR('Funding Strategy'!$E$21))*12+MONTH(AK$4)-MONTH('Funding Strategy'!$E$21))&gt;=0,((YEAR(AK$4)-YEAR('Funding Strategy'!$E$21))*12+MONTH(AK$4)-MONTH('Funding Strategy'!$E$21))&lt;N('Funding Strategy'!$I$21)*12),N('Funding Strategy'!$C$21)/(N('Funding Strategy'!$I$21)*12),0)</f>
        <v>0</v>
      </c>
      <c r="AL21" s="158">
        <f>IF(AND(LEFT('Funding Strategy'!$F$21,10)="Investment",N('Funding Strategy'!$I$21)&gt;0,((YEAR(AL$4)-YEAR('Funding Strategy'!$E$21))*12+MONTH(AL$4)-MONTH('Funding Strategy'!$E$21))&gt;=0,((YEAR(AL$4)-YEAR('Funding Strategy'!$E$21))*12+MONTH(AL$4)-MONTH('Funding Strategy'!$E$21))&lt;N('Funding Strategy'!$I$21)*12),N('Funding Strategy'!$C$21)/(N('Funding Strategy'!$I$21)*12),0)</f>
        <v>0</v>
      </c>
      <c r="AM21" s="158"/>
      <c r="AN21" s="158">
        <f t="shared" si="3"/>
        <v>0</v>
      </c>
    </row>
    <row r="22" spans="1:40" ht="15" customHeight="1">
      <c r="A22" s="118" t="str">
        <f>IF('Funding Strategy'!$B$22="","Grant line 4",'Funding Strategy'!$B$22)</f>
        <v>Grant line 4</v>
      </c>
      <c r="B22" s="118"/>
      <c r="C22" s="158">
        <f>IF(AND(LEFT('Funding Strategy'!$F$22,10)="Investment",N('Funding Strategy'!$I$22)&gt;0,((YEAR(C$4)-YEAR('Funding Strategy'!$E$22))*12+MONTH(C$4)-MONTH('Funding Strategy'!$E$22))&gt;=0,((YEAR(C$4)-YEAR('Funding Strategy'!$E$22))*12+MONTH(C$4)-MONTH('Funding Strategy'!$E$22))&lt;N('Funding Strategy'!$I$22)*12),N('Funding Strategy'!$C$22)/(N('Funding Strategy'!$I$22)*12),0)</f>
        <v>0</v>
      </c>
      <c r="D22" s="158">
        <f>IF(AND(LEFT('Funding Strategy'!$F$22,10)="Investment",N('Funding Strategy'!$I$22)&gt;0,((YEAR(D$4)-YEAR('Funding Strategy'!$E$22))*12+MONTH(D$4)-MONTH('Funding Strategy'!$E$22))&gt;=0,((YEAR(D$4)-YEAR('Funding Strategy'!$E$22))*12+MONTH(D$4)-MONTH('Funding Strategy'!$E$22))&lt;N('Funding Strategy'!$I$22)*12),N('Funding Strategy'!$C$22)/(N('Funding Strategy'!$I$22)*12),0)</f>
        <v>0</v>
      </c>
      <c r="E22" s="158">
        <f>IF(AND(LEFT('Funding Strategy'!$F$22,10)="Investment",N('Funding Strategy'!$I$22)&gt;0,((YEAR(E$4)-YEAR('Funding Strategy'!$E$22))*12+MONTH(E$4)-MONTH('Funding Strategy'!$E$22))&gt;=0,((YEAR(E$4)-YEAR('Funding Strategy'!$E$22))*12+MONTH(E$4)-MONTH('Funding Strategy'!$E$22))&lt;N('Funding Strategy'!$I$22)*12),N('Funding Strategy'!$C$22)/(N('Funding Strategy'!$I$22)*12),0)</f>
        <v>0</v>
      </c>
      <c r="F22" s="158">
        <f>IF(AND(LEFT('Funding Strategy'!$F$22,10)="Investment",N('Funding Strategy'!$I$22)&gt;0,((YEAR(F$4)-YEAR('Funding Strategy'!$E$22))*12+MONTH(F$4)-MONTH('Funding Strategy'!$E$22))&gt;=0,((YEAR(F$4)-YEAR('Funding Strategy'!$E$22))*12+MONTH(F$4)-MONTH('Funding Strategy'!$E$22))&lt;N('Funding Strategy'!$I$22)*12),N('Funding Strategy'!$C$22)/(N('Funding Strategy'!$I$22)*12),0)</f>
        <v>0</v>
      </c>
      <c r="G22" s="158">
        <f>IF(AND(LEFT('Funding Strategy'!$F$22,10)="Investment",N('Funding Strategy'!$I$22)&gt;0,((YEAR(G$4)-YEAR('Funding Strategy'!$E$22))*12+MONTH(G$4)-MONTH('Funding Strategy'!$E$22))&gt;=0,((YEAR(G$4)-YEAR('Funding Strategy'!$E$22))*12+MONTH(G$4)-MONTH('Funding Strategy'!$E$22))&lt;N('Funding Strategy'!$I$22)*12),N('Funding Strategy'!$C$22)/(N('Funding Strategy'!$I$22)*12),0)</f>
        <v>0</v>
      </c>
      <c r="H22" s="158">
        <f>IF(AND(LEFT('Funding Strategy'!$F$22,10)="Investment",N('Funding Strategy'!$I$22)&gt;0,((YEAR(H$4)-YEAR('Funding Strategy'!$E$22))*12+MONTH(H$4)-MONTH('Funding Strategy'!$E$22))&gt;=0,((YEAR(H$4)-YEAR('Funding Strategy'!$E$22))*12+MONTH(H$4)-MONTH('Funding Strategy'!$E$22))&lt;N('Funding Strategy'!$I$22)*12),N('Funding Strategy'!$C$22)/(N('Funding Strategy'!$I$22)*12),0)</f>
        <v>0</v>
      </c>
      <c r="I22" s="158">
        <f>IF(AND(LEFT('Funding Strategy'!$F$22,10)="Investment",N('Funding Strategy'!$I$22)&gt;0,((YEAR(I$4)-YEAR('Funding Strategy'!$E$22))*12+MONTH(I$4)-MONTH('Funding Strategy'!$E$22))&gt;=0,((YEAR(I$4)-YEAR('Funding Strategy'!$E$22))*12+MONTH(I$4)-MONTH('Funding Strategy'!$E$22))&lt;N('Funding Strategy'!$I$22)*12),N('Funding Strategy'!$C$22)/(N('Funding Strategy'!$I$22)*12),0)</f>
        <v>0</v>
      </c>
      <c r="J22" s="158">
        <f>IF(AND(LEFT('Funding Strategy'!$F$22,10)="Investment",N('Funding Strategy'!$I$22)&gt;0,((YEAR(J$4)-YEAR('Funding Strategy'!$E$22))*12+MONTH(J$4)-MONTH('Funding Strategy'!$E$22))&gt;=0,((YEAR(J$4)-YEAR('Funding Strategy'!$E$22))*12+MONTH(J$4)-MONTH('Funding Strategy'!$E$22))&lt;N('Funding Strategy'!$I$22)*12),N('Funding Strategy'!$C$22)/(N('Funding Strategy'!$I$22)*12),0)</f>
        <v>0</v>
      </c>
      <c r="K22" s="158">
        <f>IF(AND(LEFT('Funding Strategy'!$F$22,10)="Investment",N('Funding Strategy'!$I$22)&gt;0,((YEAR(K$4)-YEAR('Funding Strategy'!$E$22))*12+MONTH(K$4)-MONTH('Funding Strategy'!$E$22))&gt;=0,((YEAR(K$4)-YEAR('Funding Strategy'!$E$22))*12+MONTH(K$4)-MONTH('Funding Strategy'!$E$22))&lt;N('Funding Strategy'!$I$22)*12),N('Funding Strategy'!$C$22)/(N('Funding Strategy'!$I$22)*12),0)</f>
        <v>0</v>
      </c>
      <c r="L22" s="158">
        <f>IF(AND(LEFT('Funding Strategy'!$F$22,10)="Investment",N('Funding Strategy'!$I$22)&gt;0,((YEAR(L$4)-YEAR('Funding Strategy'!$E$22))*12+MONTH(L$4)-MONTH('Funding Strategy'!$E$22))&gt;=0,((YEAR(L$4)-YEAR('Funding Strategy'!$E$22))*12+MONTH(L$4)-MONTH('Funding Strategy'!$E$22))&lt;N('Funding Strategy'!$I$22)*12),N('Funding Strategy'!$C$22)/(N('Funding Strategy'!$I$22)*12),0)</f>
        <v>0</v>
      </c>
      <c r="M22" s="158">
        <f>IF(AND(LEFT('Funding Strategy'!$F$22,10)="Investment",N('Funding Strategy'!$I$22)&gt;0,((YEAR(M$4)-YEAR('Funding Strategy'!$E$22))*12+MONTH(M$4)-MONTH('Funding Strategy'!$E$22))&gt;=0,((YEAR(M$4)-YEAR('Funding Strategy'!$E$22))*12+MONTH(M$4)-MONTH('Funding Strategy'!$E$22))&lt;N('Funding Strategy'!$I$22)*12),N('Funding Strategy'!$C$22)/(N('Funding Strategy'!$I$22)*12),0)</f>
        <v>0</v>
      </c>
      <c r="N22" s="158">
        <f>IF(AND(LEFT('Funding Strategy'!$F$22,10)="Investment",N('Funding Strategy'!$I$22)&gt;0,((YEAR(N$4)-YEAR('Funding Strategy'!$E$22))*12+MONTH(N$4)-MONTH('Funding Strategy'!$E$22))&gt;=0,((YEAR(N$4)-YEAR('Funding Strategy'!$E$22))*12+MONTH(N$4)-MONTH('Funding Strategy'!$E$22))&lt;N('Funding Strategy'!$I$22)*12),N('Funding Strategy'!$C$22)/(N('Funding Strategy'!$I$22)*12),0)</f>
        <v>0</v>
      </c>
      <c r="O22" s="158">
        <f>IF(AND(LEFT('Funding Strategy'!$F$22,10)="Investment",N('Funding Strategy'!$I$22)&gt;0,((YEAR(O$4)-YEAR('Funding Strategy'!$E$22))*12+MONTH(O$4)-MONTH('Funding Strategy'!$E$22))&gt;=0,((YEAR(O$4)-YEAR('Funding Strategy'!$E$22))*12+MONTH(O$4)-MONTH('Funding Strategy'!$E$22))&lt;N('Funding Strategy'!$I$22)*12),N('Funding Strategy'!$C$22)/(N('Funding Strategy'!$I$22)*12),0)</f>
        <v>0</v>
      </c>
      <c r="P22" s="158">
        <f>IF(AND(LEFT('Funding Strategy'!$F$22,10)="Investment",N('Funding Strategy'!$I$22)&gt;0,((YEAR(P$4)-YEAR('Funding Strategy'!$E$22))*12+MONTH(P$4)-MONTH('Funding Strategy'!$E$22))&gt;=0,((YEAR(P$4)-YEAR('Funding Strategy'!$E$22))*12+MONTH(P$4)-MONTH('Funding Strategy'!$E$22))&lt;N('Funding Strategy'!$I$22)*12),N('Funding Strategy'!$C$22)/(N('Funding Strategy'!$I$22)*12),0)</f>
        <v>0</v>
      </c>
      <c r="Q22" s="158">
        <f>IF(AND(LEFT('Funding Strategy'!$F$22,10)="Investment",N('Funding Strategy'!$I$22)&gt;0,((YEAR(Q$4)-YEAR('Funding Strategy'!$E$22))*12+MONTH(Q$4)-MONTH('Funding Strategy'!$E$22))&gt;=0,((YEAR(Q$4)-YEAR('Funding Strategy'!$E$22))*12+MONTH(Q$4)-MONTH('Funding Strategy'!$E$22))&lt;N('Funding Strategy'!$I$22)*12),N('Funding Strategy'!$C$22)/(N('Funding Strategy'!$I$22)*12),0)</f>
        <v>0</v>
      </c>
      <c r="R22" s="158">
        <f>IF(AND(LEFT('Funding Strategy'!$F$22,10)="Investment",N('Funding Strategy'!$I$22)&gt;0,((YEAR(R$4)-YEAR('Funding Strategy'!$E$22))*12+MONTH(R$4)-MONTH('Funding Strategy'!$E$22))&gt;=0,((YEAR(R$4)-YEAR('Funding Strategy'!$E$22))*12+MONTH(R$4)-MONTH('Funding Strategy'!$E$22))&lt;N('Funding Strategy'!$I$22)*12),N('Funding Strategy'!$C$22)/(N('Funding Strategy'!$I$22)*12),0)</f>
        <v>0</v>
      </c>
      <c r="S22" s="158">
        <f>IF(AND(LEFT('Funding Strategy'!$F$22,10)="Investment",N('Funding Strategy'!$I$22)&gt;0,((YEAR(S$4)-YEAR('Funding Strategy'!$E$22))*12+MONTH(S$4)-MONTH('Funding Strategy'!$E$22))&gt;=0,((YEAR(S$4)-YEAR('Funding Strategy'!$E$22))*12+MONTH(S$4)-MONTH('Funding Strategy'!$E$22))&lt;N('Funding Strategy'!$I$22)*12),N('Funding Strategy'!$C$22)/(N('Funding Strategy'!$I$22)*12),0)</f>
        <v>0</v>
      </c>
      <c r="T22" s="158">
        <f>IF(AND(LEFT('Funding Strategy'!$F$22,10)="Investment",N('Funding Strategy'!$I$22)&gt;0,((YEAR(T$4)-YEAR('Funding Strategy'!$E$22))*12+MONTH(T$4)-MONTH('Funding Strategy'!$E$22))&gt;=0,((YEAR(T$4)-YEAR('Funding Strategy'!$E$22))*12+MONTH(T$4)-MONTH('Funding Strategy'!$E$22))&lt;N('Funding Strategy'!$I$22)*12),N('Funding Strategy'!$C$22)/(N('Funding Strategy'!$I$22)*12),0)</f>
        <v>0</v>
      </c>
      <c r="U22" s="158">
        <f>IF(AND(LEFT('Funding Strategy'!$F$22,10)="Investment",N('Funding Strategy'!$I$22)&gt;0,((YEAR(U$4)-YEAR('Funding Strategy'!$E$22))*12+MONTH(U$4)-MONTH('Funding Strategy'!$E$22))&gt;=0,((YEAR(U$4)-YEAR('Funding Strategy'!$E$22))*12+MONTH(U$4)-MONTH('Funding Strategy'!$E$22))&lt;N('Funding Strategy'!$I$22)*12),N('Funding Strategy'!$C$22)/(N('Funding Strategy'!$I$22)*12),0)</f>
        <v>0</v>
      </c>
      <c r="V22" s="158">
        <f>IF(AND(LEFT('Funding Strategy'!$F$22,10)="Investment",N('Funding Strategy'!$I$22)&gt;0,((YEAR(V$4)-YEAR('Funding Strategy'!$E$22))*12+MONTH(V$4)-MONTH('Funding Strategy'!$E$22))&gt;=0,((YEAR(V$4)-YEAR('Funding Strategy'!$E$22))*12+MONTH(V$4)-MONTH('Funding Strategy'!$E$22))&lt;N('Funding Strategy'!$I$22)*12),N('Funding Strategy'!$C$22)/(N('Funding Strategy'!$I$22)*12),0)</f>
        <v>0</v>
      </c>
      <c r="W22" s="158">
        <f>IF(AND(LEFT('Funding Strategy'!$F$22,10)="Investment",N('Funding Strategy'!$I$22)&gt;0,((YEAR(W$4)-YEAR('Funding Strategy'!$E$22))*12+MONTH(W$4)-MONTH('Funding Strategy'!$E$22))&gt;=0,((YEAR(W$4)-YEAR('Funding Strategy'!$E$22))*12+MONTH(W$4)-MONTH('Funding Strategy'!$E$22))&lt;N('Funding Strategy'!$I$22)*12),N('Funding Strategy'!$C$22)/(N('Funding Strategy'!$I$22)*12),0)</f>
        <v>0</v>
      </c>
      <c r="X22" s="158">
        <f>IF(AND(LEFT('Funding Strategy'!$F$22,10)="Investment",N('Funding Strategy'!$I$22)&gt;0,((YEAR(X$4)-YEAR('Funding Strategy'!$E$22))*12+MONTH(X$4)-MONTH('Funding Strategy'!$E$22))&gt;=0,((YEAR(X$4)-YEAR('Funding Strategy'!$E$22))*12+MONTH(X$4)-MONTH('Funding Strategy'!$E$22))&lt;N('Funding Strategy'!$I$22)*12),N('Funding Strategy'!$C$22)/(N('Funding Strategy'!$I$22)*12),0)</f>
        <v>0</v>
      </c>
      <c r="Y22" s="158">
        <f>IF(AND(LEFT('Funding Strategy'!$F$22,10)="Investment",N('Funding Strategy'!$I$22)&gt;0,((YEAR(Y$4)-YEAR('Funding Strategy'!$E$22))*12+MONTH(Y$4)-MONTH('Funding Strategy'!$E$22))&gt;=0,((YEAR(Y$4)-YEAR('Funding Strategy'!$E$22))*12+MONTH(Y$4)-MONTH('Funding Strategy'!$E$22))&lt;N('Funding Strategy'!$I$22)*12),N('Funding Strategy'!$C$22)/(N('Funding Strategy'!$I$22)*12),0)</f>
        <v>0</v>
      </c>
      <c r="Z22" s="158">
        <f>IF(AND(LEFT('Funding Strategy'!$F$22,10)="Investment",N('Funding Strategy'!$I$22)&gt;0,((YEAR(Z$4)-YEAR('Funding Strategy'!$E$22))*12+MONTH(Z$4)-MONTH('Funding Strategy'!$E$22))&gt;=0,((YEAR(Z$4)-YEAR('Funding Strategy'!$E$22))*12+MONTH(Z$4)-MONTH('Funding Strategy'!$E$22))&lt;N('Funding Strategy'!$I$22)*12),N('Funding Strategy'!$C$22)/(N('Funding Strategy'!$I$22)*12),0)</f>
        <v>0</v>
      </c>
      <c r="AA22" s="158">
        <f>IF(AND(LEFT('Funding Strategy'!$F$22,10)="Investment",N('Funding Strategy'!$I$22)&gt;0,((YEAR(AA$4)-YEAR('Funding Strategy'!$E$22))*12+MONTH(AA$4)-MONTH('Funding Strategy'!$E$22))&gt;=0,((YEAR(AA$4)-YEAR('Funding Strategy'!$E$22))*12+MONTH(AA$4)-MONTH('Funding Strategy'!$E$22))&lt;N('Funding Strategy'!$I$22)*12),N('Funding Strategy'!$C$22)/(N('Funding Strategy'!$I$22)*12),0)</f>
        <v>0</v>
      </c>
      <c r="AB22" s="158">
        <f>IF(AND(LEFT('Funding Strategy'!$F$22,10)="Investment",N('Funding Strategy'!$I$22)&gt;0,((YEAR(AB$4)-YEAR('Funding Strategy'!$E$22))*12+MONTH(AB$4)-MONTH('Funding Strategy'!$E$22))&gt;=0,((YEAR(AB$4)-YEAR('Funding Strategy'!$E$22))*12+MONTH(AB$4)-MONTH('Funding Strategy'!$E$22))&lt;N('Funding Strategy'!$I$22)*12),N('Funding Strategy'!$C$22)/(N('Funding Strategy'!$I$22)*12),0)</f>
        <v>0</v>
      </c>
      <c r="AC22" s="158">
        <f>IF(AND(LEFT('Funding Strategy'!$F$22,10)="Investment",N('Funding Strategy'!$I$22)&gt;0,((YEAR(AC$4)-YEAR('Funding Strategy'!$E$22))*12+MONTH(AC$4)-MONTH('Funding Strategy'!$E$22))&gt;=0,((YEAR(AC$4)-YEAR('Funding Strategy'!$E$22))*12+MONTH(AC$4)-MONTH('Funding Strategy'!$E$22))&lt;N('Funding Strategy'!$I$22)*12),N('Funding Strategy'!$C$22)/(N('Funding Strategy'!$I$22)*12),0)</f>
        <v>0</v>
      </c>
      <c r="AD22" s="158">
        <f>IF(AND(LEFT('Funding Strategy'!$F$22,10)="Investment",N('Funding Strategy'!$I$22)&gt;0,((YEAR(AD$4)-YEAR('Funding Strategy'!$E$22))*12+MONTH(AD$4)-MONTH('Funding Strategy'!$E$22))&gt;=0,((YEAR(AD$4)-YEAR('Funding Strategy'!$E$22))*12+MONTH(AD$4)-MONTH('Funding Strategy'!$E$22))&lt;N('Funding Strategy'!$I$22)*12),N('Funding Strategy'!$C$22)/(N('Funding Strategy'!$I$22)*12),0)</f>
        <v>0</v>
      </c>
      <c r="AE22" s="158">
        <f>IF(AND(LEFT('Funding Strategy'!$F$22,10)="Investment",N('Funding Strategy'!$I$22)&gt;0,((YEAR(AE$4)-YEAR('Funding Strategy'!$E$22))*12+MONTH(AE$4)-MONTH('Funding Strategy'!$E$22))&gt;=0,((YEAR(AE$4)-YEAR('Funding Strategy'!$E$22))*12+MONTH(AE$4)-MONTH('Funding Strategy'!$E$22))&lt;N('Funding Strategy'!$I$22)*12),N('Funding Strategy'!$C$22)/(N('Funding Strategy'!$I$22)*12),0)</f>
        <v>0</v>
      </c>
      <c r="AF22" s="158">
        <f>IF(AND(LEFT('Funding Strategy'!$F$22,10)="Investment",N('Funding Strategy'!$I$22)&gt;0,((YEAR(AF$4)-YEAR('Funding Strategy'!$E$22))*12+MONTH(AF$4)-MONTH('Funding Strategy'!$E$22))&gt;=0,((YEAR(AF$4)-YEAR('Funding Strategy'!$E$22))*12+MONTH(AF$4)-MONTH('Funding Strategy'!$E$22))&lt;N('Funding Strategy'!$I$22)*12),N('Funding Strategy'!$C$22)/(N('Funding Strategy'!$I$22)*12),0)</f>
        <v>0</v>
      </c>
      <c r="AG22" s="158">
        <f>IF(AND(LEFT('Funding Strategy'!$F$22,10)="Investment",N('Funding Strategy'!$I$22)&gt;0,((YEAR(AG$4)-YEAR('Funding Strategy'!$E$22))*12+MONTH(AG$4)-MONTH('Funding Strategy'!$E$22))&gt;=0,((YEAR(AG$4)-YEAR('Funding Strategy'!$E$22))*12+MONTH(AG$4)-MONTH('Funding Strategy'!$E$22))&lt;N('Funding Strategy'!$I$22)*12),N('Funding Strategy'!$C$22)/(N('Funding Strategy'!$I$22)*12),0)</f>
        <v>0</v>
      </c>
      <c r="AH22" s="158">
        <f>IF(AND(LEFT('Funding Strategy'!$F$22,10)="Investment",N('Funding Strategy'!$I$22)&gt;0,((YEAR(AH$4)-YEAR('Funding Strategy'!$E$22))*12+MONTH(AH$4)-MONTH('Funding Strategy'!$E$22))&gt;=0,((YEAR(AH$4)-YEAR('Funding Strategy'!$E$22))*12+MONTH(AH$4)-MONTH('Funding Strategy'!$E$22))&lt;N('Funding Strategy'!$I$22)*12),N('Funding Strategy'!$C$22)/(N('Funding Strategy'!$I$22)*12),0)</f>
        <v>0</v>
      </c>
      <c r="AI22" s="158">
        <f>IF(AND(LEFT('Funding Strategy'!$F$22,10)="Investment",N('Funding Strategy'!$I$22)&gt;0,((YEAR(AI$4)-YEAR('Funding Strategy'!$E$22))*12+MONTH(AI$4)-MONTH('Funding Strategy'!$E$22))&gt;=0,((YEAR(AI$4)-YEAR('Funding Strategy'!$E$22))*12+MONTH(AI$4)-MONTH('Funding Strategy'!$E$22))&lt;N('Funding Strategy'!$I$22)*12),N('Funding Strategy'!$C$22)/(N('Funding Strategy'!$I$22)*12),0)</f>
        <v>0</v>
      </c>
      <c r="AJ22" s="158">
        <f>IF(AND(LEFT('Funding Strategy'!$F$22,10)="Investment",N('Funding Strategy'!$I$22)&gt;0,((YEAR(AJ$4)-YEAR('Funding Strategy'!$E$22))*12+MONTH(AJ$4)-MONTH('Funding Strategy'!$E$22))&gt;=0,((YEAR(AJ$4)-YEAR('Funding Strategy'!$E$22))*12+MONTH(AJ$4)-MONTH('Funding Strategy'!$E$22))&lt;N('Funding Strategy'!$I$22)*12),N('Funding Strategy'!$C$22)/(N('Funding Strategy'!$I$22)*12),0)</f>
        <v>0</v>
      </c>
      <c r="AK22" s="158">
        <f>IF(AND(LEFT('Funding Strategy'!$F$22,10)="Investment",N('Funding Strategy'!$I$22)&gt;0,((YEAR(AK$4)-YEAR('Funding Strategy'!$E$22))*12+MONTH(AK$4)-MONTH('Funding Strategy'!$E$22))&gt;=0,((YEAR(AK$4)-YEAR('Funding Strategy'!$E$22))*12+MONTH(AK$4)-MONTH('Funding Strategy'!$E$22))&lt;N('Funding Strategy'!$I$22)*12),N('Funding Strategy'!$C$22)/(N('Funding Strategy'!$I$22)*12),0)</f>
        <v>0</v>
      </c>
      <c r="AL22" s="158">
        <f>IF(AND(LEFT('Funding Strategy'!$F$22,10)="Investment",N('Funding Strategy'!$I$22)&gt;0,((YEAR(AL$4)-YEAR('Funding Strategy'!$E$22))*12+MONTH(AL$4)-MONTH('Funding Strategy'!$E$22))&gt;=0,((YEAR(AL$4)-YEAR('Funding Strategy'!$E$22))*12+MONTH(AL$4)-MONTH('Funding Strategy'!$E$22))&lt;N('Funding Strategy'!$I$22)*12),N('Funding Strategy'!$C$22)/(N('Funding Strategy'!$I$22)*12),0)</f>
        <v>0</v>
      </c>
      <c r="AM22" s="158"/>
      <c r="AN22" s="158">
        <f t="shared" si="3"/>
        <v>0</v>
      </c>
    </row>
    <row r="23" spans="1:40" ht="15" customHeight="1">
      <c r="A23" s="118" t="str">
        <f>IF('Funding Strategy'!$B$23="","Grant line 5",'Funding Strategy'!$B$23)</f>
        <v>Grant line 5</v>
      </c>
      <c r="B23" s="118"/>
      <c r="C23" s="158">
        <f>IF(AND(LEFT('Funding Strategy'!$F$23,10)="Investment",N('Funding Strategy'!$I$23)&gt;0,((YEAR(C$4)-YEAR('Funding Strategy'!$E$23))*12+MONTH(C$4)-MONTH('Funding Strategy'!$E$23))&gt;=0,((YEAR(C$4)-YEAR('Funding Strategy'!$E$23))*12+MONTH(C$4)-MONTH('Funding Strategy'!$E$23))&lt;N('Funding Strategy'!$I$23)*12),N('Funding Strategy'!$C$23)/(N('Funding Strategy'!$I$23)*12),0)</f>
        <v>0</v>
      </c>
      <c r="D23" s="158">
        <f>IF(AND(LEFT('Funding Strategy'!$F$23,10)="Investment",N('Funding Strategy'!$I$23)&gt;0,((YEAR(D$4)-YEAR('Funding Strategy'!$E$23))*12+MONTH(D$4)-MONTH('Funding Strategy'!$E$23))&gt;=0,((YEAR(D$4)-YEAR('Funding Strategy'!$E$23))*12+MONTH(D$4)-MONTH('Funding Strategy'!$E$23))&lt;N('Funding Strategy'!$I$23)*12),N('Funding Strategy'!$C$23)/(N('Funding Strategy'!$I$23)*12),0)</f>
        <v>0</v>
      </c>
      <c r="E23" s="158">
        <f>IF(AND(LEFT('Funding Strategy'!$F$23,10)="Investment",N('Funding Strategy'!$I$23)&gt;0,((YEAR(E$4)-YEAR('Funding Strategy'!$E$23))*12+MONTH(E$4)-MONTH('Funding Strategy'!$E$23))&gt;=0,((YEAR(E$4)-YEAR('Funding Strategy'!$E$23))*12+MONTH(E$4)-MONTH('Funding Strategy'!$E$23))&lt;N('Funding Strategy'!$I$23)*12),N('Funding Strategy'!$C$23)/(N('Funding Strategy'!$I$23)*12),0)</f>
        <v>0</v>
      </c>
      <c r="F23" s="158">
        <f>IF(AND(LEFT('Funding Strategy'!$F$23,10)="Investment",N('Funding Strategy'!$I$23)&gt;0,((YEAR(F$4)-YEAR('Funding Strategy'!$E$23))*12+MONTH(F$4)-MONTH('Funding Strategy'!$E$23))&gt;=0,((YEAR(F$4)-YEAR('Funding Strategy'!$E$23))*12+MONTH(F$4)-MONTH('Funding Strategy'!$E$23))&lt;N('Funding Strategy'!$I$23)*12),N('Funding Strategy'!$C$23)/(N('Funding Strategy'!$I$23)*12),0)</f>
        <v>0</v>
      </c>
      <c r="G23" s="158">
        <f>IF(AND(LEFT('Funding Strategy'!$F$23,10)="Investment",N('Funding Strategy'!$I$23)&gt;0,((YEAR(G$4)-YEAR('Funding Strategy'!$E$23))*12+MONTH(G$4)-MONTH('Funding Strategy'!$E$23))&gt;=0,((YEAR(G$4)-YEAR('Funding Strategy'!$E$23))*12+MONTH(G$4)-MONTH('Funding Strategy'!$E$23))&lt;N('Funding Strategy'!$I$23)*12),N('Funding Strategy'!$C$23)/(N('Funding Strategy'!$I$23)*12),0)</f>
        <v>0</v>
      </c>
      <c r="H23" s="158">
        <f>IF(AND(LEFT('Funding Strategy'!$F$23,10)="Investment",N('Funding Strategy'!$I$23)&gt;0,((YEAR(H$4)-YEAR('Funding Strategy'!$E$23))*12+MONTH(H$4)-MONTH('Funding Strategy'!$E$23))&gt;=0,((YEAR(H$4)-YEAR('Funding Strategy'!$E$23))*12+MONTH(H$4)-MONTH('Funding Strategy'!$E$23))&lt;N('Funding Strategy'!$I$23)*12),N('Funding Strategy'!$C$23)/(N('Funding Strategy'!$I$23)*12),0)</f>
        <v>0</v>
      </c>
      <c r="I23" s="158">
        <f>IF(AND(LEFT('Funding Strategy'!$F$23,10)="Investment",N('Funding Strategy'!$I$23)&gt;0,((YEAR(I$4)-YEAR('Funding Strategy'!$E$23))*12+MONTH(I$4)-MONTH('Funding Strategy'!$E$23))&gt;=0,((YEAR(I$4)-YEAR('Funding Strategy'!$E$23))*12+MONTH(I$4)-MONTH('Funding Strategy'!$E$23))&lt;N('Funding Strategy'!$I$23)*12),N('Funding Strategy'!$C$23)/(N('Funding Strategy'!$I$23)*12),0)</f>
        <v>0</v>
      </c>
      <c r="J23" s="158">
        <f>IF(AND(LEFT('Funding Strategy'!$F$23,10)="Investment",N('Funding Strategy'!$I$23)&gt;0,((YEAR(J$4)-YEAR('Funding Strategy'!$E$23))*12+MONTH(J$4)-MONTH('Funding Strategy'!$E$23))&gt;=0,((YEAR(J$4)-YEAR('Funding Strategy'!$E$23))*12+MONTH(J$4)-MONTH('Funding Strategy'!$E$23))&lt;N('Funding Strategy'!$I$23)*12),N('Funding Strategy'!$C$23)/(N('Funding Strategy'!$I$23)*12),0)</f>
        <v>0</v>
      </c>
      <c r="K23" s="158">
        <f>IF(AND(LEFT('Funding Strategy'!$F$23,10)="Investment",N('Funding Strategy'!$I$23)&gt;0,((YEAR(K$4)-YEAR('Funding Strategy'!$E$23))*12+MONTH(K$4)-MONTH('Funding Strategy'!$E$23))&gt;=0,((YEAR(K$4)-YEAR('Funding Strategy'!$E$23))*12+MONTH(K$4)-MONTH('Funding Strategy'!$E$23))&lt;N('Funding Strategy'!$I$23)*12),N('Funding Strategy'!$C$23)/(N('Funding Strategy'!$I$23)*12),0)</f>
        <v>0</v>
      </c>
      <c r="L23" s="158">
        <f>IF(AND(LEFT('Funding Strategy'!$F$23,10)="Investment",N('Funding Strategy'!$I$23)&gt;0,((YEAR(L$4)-YEAR('Funding Strategy'!$E$23))*12+MONTH(L$4)-MONTH('Funding Strategy'!$E$23))&gt;=0,((YEAR(L$4)-YEAR('Funding Strategy'!$E$23))*12+MONTH(L$4)-MONTH('Funding Strategy'!$E$23))&lt;N('Funding Strategy'!$I$23)*12),N('Funding Strategy'!$C$23)/(N('Funding Strategy'!$I$23)*12),0)</f>
        <v>0</v>
      </c>
      <c r="M23" s="158">
        <f>IF(AND(LEFT('Funding Strategy'!$F$23,10)="Investment",N('Funding Strategy'!$I$23)&gt;0,((YEAR(M$4)-YEAR('Funding Strategy'!$E$23))*12+MONTH(M$4)-MONTH('Funding Strategy'!$E$23))&gt;=0,((YEAR(M$4)-YEAR('Funding Strategy'!$E$23))*12+MONTH(M$4)-MONTH('Funding Strategy'!$E$23))&lt;N('Funding Strategy'!$I$23)*12),N('Funding Strategy'!$C$23)/(N('Funding Strategy'!$I$23)*12),0)</f>
        <v>0</v>
      </c>
      <c r="N23" s="158">
        <f>IF(AND(LEFT('Funding Strategy'!$F$23,10)="Investment",N('Funding Strategy'!$I$23)&gt;0,((YEAR(N$4)-YEAR('Funding Strategy'!$E$23))*12+MONTH(N$4)-MONTH('Funding Strategy'!$E$23))&gt;=0,((YEAR(N$4)-YEAR('Funding Strategy'!$E$23))*12+MONTH(N$4)-MONTH('Funding Strategy'!$E$23))&lt;N('Funding Strategy'!$I$23)*12),N('Funding Strategy'!$C$23)/(N('Funding Strategy'!$I$23)*12),0)</f>
        <v>0</v>
      </c>
      <c r="O23" s="158">
        <f>IF(AND(LEFT('Funding Strategy'!$F$23,10)="Investment",N('Funding Strategy'!$I$23)&gt;0,((YEAR(O$4)-YEAR('Funding Strategy'!$E$23))*12+MONTH(O$4)-MONTH('Funding Strategy'!$E$23))&gt;=0,((YEAR(O$4)-YEAR('Funding Strategy'!$E$23))*12+MONTH(O$4)-MONTH('Funding Strategy'!$E$23))&lt;N('Funding Strategy'!$I$23)*12),N('Funding Strategy'!$C$23)/(N('Funding Strategy'!$I$23)*12),0)</f>
        <v>0</v>
      </c>
      <c r="P23" s="158">
        <f>IF(AND(LEFT('Funding Strategy'!$F$23,10)="Investment",N('Funding Strategy'!$I$23)&gt;0,((YEAR(P$4)-YEAR('Funding Strategy'!$E$23))*12+MONTH(P$4)-MONTH('Funding Strategy'!$E$23))&gt;=0,((YEAR(P$4)-YEAR('Funding Strategy'!$E$23))*12+MONTH(P$4)-MONTH('Funding Strategy'!$E$23))&lt;N('Funding Strategy'!$I$23)*12),N('Funding Strategy'!$C$23)/(N('Funding Strategy'!$I$23)*12),0)</f>
        <v>0</v>
      </c>
      <c r="Q23" s="158">
        <f>IF(AND(LEFT('Funding Strategy'!$F$23,10)="Investment",N('Funding Strategy'!$I$23)&gt;0,((YEAR(Q$4)-YEAR('Funding Strategy'!$E$23))*12+MONTH(Q$4)-MONTH('Funding Strategy'!$E$23))&gt;=0,((YEAR(Q$4)-YEAR('Funding Strategy'!$E$23))*12+MONTH(Q$4)-MONTH('Funding Strategy'!$E$23))&lt;N('Funding Strategy'!$I$23)*12),N('Funding Strategy'!$C$23)/(N('Funding Strategy'!$I$23)*12),0)</f>
        <v>0</v>
      </c>
      <c r="R23" s="158">
        <f>IF(AND(LEFT('Funding Strategy'!$F$23,10)="Investment",N('Funding Strategy'!$I$23)&gt;0,((YEAR(R$4)-YEAR('Funding Strategy'!$E$23))*12+MONTH(R$4)-MONTH('Funding Strategy'!$E$23))&gt;=0,((YEAR(R$4)-YEAR('Funding Strategy'!$E$23))*12+MONTH(R$4)-MONTH('Funding Strategy'!$E$23))&lt;N('Funding Strategy'!$I$23)*12),N('Funding Strategy'!$C$23)/(N('Funding Strategy'!$I$23)*12),0)</f>
        <v>0</v>
      </c>
      <c r="S23" s="158">
        <f>IF(AND(LEFT('Funding Strategy'!$F$23,10)="Investment",N('Funding Strategy'!$I$23)&gt;0,((YEAR(S$4)-YEAR('Funding Strategy'!$E$23))*12+MONTH(S$4)-MONTH('Funding Strategy'!$E$23))&gt;=0,((YEAR(S$4)-YEAR('Funding Strategy'!$E$23))*12+MONTH(S$4)-MONTH('Funding Strategy'!$E$23))&lt;N('Funding Strategy'!$I$23)*12),N('Funding Strategy'!$C$23)/(N('Funding Strategy'!$I$23)*12),0)</f>
        <v>0</v>
      </c>
      <c r="T23" s="158">
        <f>IF(AND(LEFT('Funding Strategy'!$F$23,10)="Investment",N('Funding Strategy'!$I$23)&gt;0,((YEAR(T$4)-YEAR('Funding Strategy'!$E$23))*12+MONTH(T$4)-MONTH('Funding Strategy'!$E$23))&gt;=0,((YEAR(T$4)-YEAR('Funding Strategy'!$E$23))*12+MONTH(T$4)-MONTH('Funding Strategy'!$E$23))&lt;N('Funding Strategy'!$I$23)*12),N('Funding Strategy'!$C$23)/(N('Funding Strategy'!$I$23)*12),0)</f>
        <v>0</v>
      </c>
      <c r="U23" s="158">
        <f>IF(AND(LEFT('Funding Strategy'!$F$23,10)="Investment",N('Funding Strategy'!$I$23)&gt;0,((YEAR(U$4)-YEAR('Funding Strategy'!$E$23))*12+MONTH(U$4)-MONTH('Funding Strategy'!$E$23))&gt;=0,((YEAR(U$4)-YEAR('Funding Strategy'!$E$23))*12+MONTH(U$4)-MONTH('Funding Strategy'!$E$23))&lt;N('Funding Strategy'!$I$23)*12),N('Funding Strategy'!$C$23)/(N('Funding Strategy'!$I$23)*12),0)</f>
        <v>0</v>
      </c>
      <c r="V23" s="158">
        <f>IF(AND(LEFT('Funding Strategy'!$F$23,10)="Investment",N('Funding Strategy'!$I$23)&gt;0,((YEAR(V$4)-YEAR('Funding Strategy'!$E$23))*12+MONTH(V$4)-MONTH('Funding Strategy'!$E$23))&gt;=0,((YEAR(V$4)-YEAR('Funding Strategy'!$E$23))*12+MONTH(V$4)-MONTH('Funding Strategy'!$E$23))&lt;N('Funding Strategy'!$I$23)*12),N('Funding Strategy'!$C$23)/(N('Funding Strategy'!$I$23)*12),0)</f>
        <v>0</v>
      </c>
      <c r="W23" s="158">
        <f>IF(AND(LEFT('Funding Strategy'!$F$23,10)="Investment",N('Funding Strategy'!$I$23)&gt;0,((YEAR(W$4)-YEAR('Funding Strategy'!$E$23))*12+MONTH(W$4)-MONTH('Funding Strategy'!$E$23))&gt;=0,((YEAR(W$4)-YEAR('Funding Strategy'!$E$23))*12+MONTH(W$4)-MONTH('Funding Strategy'!$E$23))&lt;N('Funding Strategy'!$I$23)*12),N('Funding Strategy'!$C$23)/(N('Funding Strategy'!$I$23)*12),0)</f>
        <v>0</v>
      </c>
      <c r="X23" s="158">
        <f>IF(AND(LEFT('Funding Strategy'!$F$23,10)="Investment",N('Funding Strategy'!$I$23)&gt;0,((YEAR(X$4)-YEAR('Funding Strategy'!$E$23))*12+MONTH(X$4)-MONTH('Funding Strategy'!$E$23))&gt;=0,((YEAR(X$4)-YEAR('Funding Strategy'!$E$23))*12+MONTH(X$4)-MONTH('Funding Strategy'!$E$23))&lt;N('Funding Strategy'!$I$23)*12),N('Funding Strategy'!$C$23)/(N('Funding Strategy'!$I$23)*12),0)</f>
        <v>0</v>
      </c>
      <c r="Y23" s="158">
        <f>IF(AND(LEFT('Funding Strategy'!$F$23,10)="Investment",N('Funding Strategy'!$I$23)&gt;0,((YEAR(Y$4)-YEAR('Funding Strategy'!$E$23))*12+MONTH(Y$4)-MONTH('Funding Strategy'!$E$23))&gt;=0,((YEAR(Y$4)-YEAR('Funding Strategy'!$E$23))*12+MONTH(Y$4)-MONTH('Funding Strategy'!$E$23))&lt;N('Funding Strategy'!$I$23)*12),N('Funding Strategy'!$C$23)/(N('Funding Strategy'!$I$23)*12),0)</f>
        <v>0</v>
      </c>
      <c r="Z23" s="158">
        <f>IF(AND(LEFT('Funding Strategy'!$F$23,10)="Investment",N('Funding Strategy'!$I$23)&gt;0,((YEAR(Z$4)-YEAR('Funding Strategy'!$E$23))*12+MONTH(Z$4)-MONTH('Funding Strategy'!$E$23))&gt;=0,((YEAR(Z$4)-YEAR('Funding Strategy'!$E$23))*12+MONTH(Z$4)-MONTH('Funding Strategy'!$E$23))&lt;N('Funding Strategy'!$I$23)*12),N('Funding Strategy'!$C$23)/(N('Funding Strategy'!$I$23)*12),0)</f>
        <v>0</v>
      </c>
      <c r="AA23" s="158">
        <f>IF(AND(LEFT('Funding Strategy'!$F$23,10)="Investment",N('Funding Strategy'!$I$23)&gt;0,((YEAR(AA$4)-YEAR('Funding Strategy'!$E$23))*12+MONTH(AA$4)-MONTH('Funding Strategy'!$E$23))&gt;=0,((YEAR(AA$4)-YEAR('Funding Strategy'!$E$23))*12+MONTH(AA$4)-MONTH('Funding Strategy'!$E$23))&lt;N('Funding Strategy'!$I$23)*12),N('Funding Strategy'!$C$23)/(N('Funding Strategy'!$I$23)*12),0)</f>
        <v>0</v>
      </c>
      <c r="AB23" s="158">
        <f>IF(AND(LEFT('Funding Strategy'!$F$23,10)="Investment",N('Funding Strategy'!$I$23)&gt;0,((YEAR(AB$4)-YEAR('Funding Strategy'!$E$23))*12+MONTH(AB$4)-MONTH('Funding Strategy'!$E$23))&gt;=0,((YEAR(AB$4)-YEAR('Funding Strategy'!$E$23))*12+MONTH(AB$4)-MONTH('Funding Strategy'!$E$23))&lt;N('Funding Strategy'!$I$23)*12),N('Funding Strategy'!$C$23)/(N('Funding Strategy'!$I$23)*12),0)</f>
        <v>0</v>
      </c>
      <c r="AC23" s="158">
        <f>IF(AND(LEFT('Funding Strategy'!$F$23,10)="Investment",N('Funding Strategy'!$I$23)&gt;0,((YEAR(AC$4)-YEAR('Funding Strategy'!$E$23))*12+MONTH(AC$4)-MONTH('Funding Strategy'!$E$23))&gt;=0,((YEAR(AC$4)-YEAR('Funding Strategy'!$E$23))*12+MONTH(AC$4)-MONTH('Funding Strategy'!$E$23))&lt;N('Funding Strategy'!$I$23)*12),N('Funding Strategy'!$C$23)/(N('Funding Strategy'!$I$23)*12),0)</f>
        <v>0</v>
      </c>
      <c r="AD23" s="158">
        <f>IF(AND(LEFT('Funding Strategy'!$F$23,10)="Investment",N('Funding Strategy'!$I$23)&gt;0,((YEAR(AD$4)-YEAR('Funding Strategy'!$E$23))*12+MONTH(AD$4)-MONTH('Funding Strategy'!$E$23))&gt;=0,((YEAR(AD$4)-YEAR('Funding Strategy'!$E$23))*12+MONTH(AD$4)-MONTH('Funding Strategy'!$E$23))&lt;N('Funding Strategy'!$I$23)*12),N('Funding Strategy'!$C$23)/(N('Funding Strategy'!$I$23)*12),0)</f>
        <v>0</v>
      </c>
      <c r="AE23" s="158">
        <f>IF(AND(LEFT('Funding Strategy'!$F$23,10)="Investment",N('Funding Strategy'!$I$23)&gt;0,((YEAR(AE$4)-YEAR('Funding Strategy'!$E$23))*12+MONTH(AE$4)-MONTH('Funding Strategy'!$E$23))&gt;=0,((YEAR(AE$4)-YEAR('Funding Strategy'!$E$23))*12+MONTH(AE$4)-MONTH('Funding Strategy'!$E$23))&lt;N('Funding Strategy'!$I$23)*12),N('Funding Strategy'!$C$23)/(N('Funding Strategy'!$I$23)*12),0)</f>
        <v>0</v>
      </c>
      <c r="AF23" s="158">
        <f>IF(AND(LEFT('Funding Strategy'!$F$23,10)="Investment",N('Funding Strategy'!$I$23)&gt;0,((YEAR(AF$4)-YEAR('Funding Strategy'!$E$23))*12+MONTH(AF$4)-MONTH('Funding Strategy'!$E$23))&gt;=0,((YEAR(AF$4)-YEAR('Funding Strategy'!$E$23))*12+MONTH(AF$4)-MONTH('Funding Strategy'!$E$23))&lt;N('Funding Strategy'!$I$23)*12),N('Funding Strategy'!$C$23)/(N('Funding Strategy'!$I$23)*12),0)</f>
        <v>0</v>
      </c>
      <c r="AG23" s="158">
        <f>IF(AND(LEFT('Funding Strategy'!$F$23,10)="Investment",N('Funding Strategy'!$I$23)&gt;0,((YEAR(AG$4)-YEAR('Funding Strategy'!$E$23))*12+MONTH(AG$4)-MONTH('Funding Strategy'!$E$23))&gt;=0,((YEAR(AG$4)-YEAR('Funding Strategy'!$E$23))*12+MONTH(AG$4)-MONTH('Funding Strategy'!$E$23))&lt;N('Funding Strategy'!$I$23)*12),N('Funding Strategy'!$C$23)/(N('Funding Strategy'!$I$23)*12),0)</f>
        <v>0</v>
      </c>
      <c r="AH23" s="158">
        <f>IF(AND(LEFT('Funding Strategy'!$F$23,10)="Investment",N('Funding Strategy'!$I$23)&gt;0,((YEAR(AH$4)-YEAR('Funding Strategy'!$E$23))*12+MONTH(AH$4)-MONTH('Funding Strategy'!$E$23))&gt;=0,((YEAR(AH$4)-YEAR('Funding Strategy'!$E$23))*12+MONTH(AH$4)-MONTH('Funding Strategy'!$E$23))&lt;N('Funding Strategy'!$I$23)*12),N('Funding Strategy'!$C$23)/(N('Funding Strategy'!$I$23)*12),0)</f>
        <v>0</v>
      </c>
      <c r="AI23" s="158">
        <f>IF(AND(LEFT('Funding Strategy'!$F$23,10)="Investment",N('Funding Strategy'!$I$23)&gt;0,((YEAR(AI$4)-YEAR('Funding Strategy'!$E$23))*12+MONTH(AI$4)-MONTH('Funding Strategy'!$E$23))&gt;=0,((YEAR(AI$4)-YEAR('Funding Strategy'!$E$23))*12+MONTH(AI$4)-MONTH('Funding Strategy'!$E$23))&lt;N('Funding Strategy'!$I$23)*12),N('Funding Strategy'!$C$23)/(N('Funding Strategy'!$I$23)*12),0)</f>
        <v>0</v>
      </c>
      <c r="AJ23" s="158">
        <f>IF(AND(LEFT('Funding Strategy'!$F$23,10)="Investment",N('Funding Strategy'!$I$23)&gt;0,((YEAR(AJ$4)-YEAR('Funding Strategy'!$E$23))*12+MONTH(AJ$4)-MONTH('Funding Strategy'!$E$23))&gt;=0,((YEAR(AJ$4)-YEAR('Funding Strategy'!$E$23))*12+MONTH(AJ$4)-MONTH('Funding Strategy'!$E$23))&lt;N('Funding Strategy'!$I$23)*12),N('Funding Strategy'!$C$23)/(N('Funding Strategy'!$I$23)*12),0)</f>
        <v>0</v>
      </c>
      <c r="AK23" s="158">
        <f>IF(AND(LEFT('Funding Strategy'!$F$23,10)="Investment",N('Funding Strategy'!$I$23)&gt;0,((YEAR(AK$4)-YEAR('Funding Strategy'!$E$23))*12+MONTH(AK$4)-MONTH('Funding Strategy'!$E$23))&gt;=0,((YEAR(AK$4)-YEAR('Funding Strategy'!$E$23))*12+MONTH(AK$4)-MONTH('Funding Strategy'!$E$23))&lt;N('Funding Strategy'!$I$23)*12),N('Funding Strategy'!$C$23)/(N('Funding Strategy'!$I$23)*12),0)</f>
        <v>0</v>
      </c>
      <c r="AL23" s="158">
        <f>IF(AND(LEFT('Funding Strategy'!$F$23,10)="Investment",N('Funding Strategy'!$I$23)&gt;0,((YEAR(AL$4)-YEAR('Funding Strategy'!$E$23))*12+MONTH(AL$4)-MONTH('Funding Strategy'!$E$23))&gt;=0,((YEAR(AL$4)-YEAR('Funding Strategy'!$E$23))*12+MONTH(AL$4)-MONTH('Funding Strategy'!$E$23))&lt;N('Funding Strategy'!$I$23)*12),N('Funding Strategy'!$C$23)/(N('Funding Strategy'!$I$23)*12),0)</f>
        <v>0</v>
      </c>
      <c r="AM23" s="158"/>
      <c r="AN23" s="158">
        <f t="shared" si="3"/>
        <v>0</v>
      </c>
    </row>
    <row r="24" spans="1:40" ht="15" customHeight="1">
      <c r="A24" s="118" t="str">
        <f>IF('Funding Strategy'!$B$24="","Grant line 6",'Funding Strategy'!$B$24)</f>
        <v>Grant line 6</v>
      </c>
      <c r="B24" s="118"/>
      <c r="C24" s="158">
        <f>IF(AND(LEFT('Funding Strategy'!$F$24,10)="Investment",N('Funding Strategy'!$I$24)&gt;0,((YEAR(C$4)-YEAR('Funding Strategy'!$E$24))*12+MONTH(C$4)-MONTH('Funding Strategy'!$E$24))&gt;=0,((YEAR(C$4)-YEAR('Funding Strategy'!$E$24))*12+MONTH(C$4)-MONTH('Funding Strategy'!$E$24))&lt;N('Funding Strategy'!$I$24)*12),N('Funding Strategy'!$C$24)/(N('Funding Strategy'!$I$24)*12),0)</f>
        <v>0</v>
      </c>
      <c r="D24" s="158">
        <f>IF(AND(LEFT('Funding Strategy'!$F$24,10)="Investment",N('Funding Strategy'!$I$24)&gt;0,((YEAR(D$4)-YEAR('Funding Strategy'!$E$24))*12+MONTH(D$4)-MONTH('Funding Strategy'!$E$24))&gt;=0,((YEAR(D$4)-YEAR('Funding Strategy'!$E$24))*12+MONTH(D$4)-MONTH('Funding Strategy'!$E$24))&lt;N('Funding Strategy'!$I$24)*12),N('Funding Strategy'!$C$24)/(N('Funding Strategy'!$I$24)*12),0)</f>
        <v>0</v>
      </c>
      <c r="E24" s="158">
        <f>IF(AND(LEFT('Funding Strategy'!$F$24,10)="Investment",N('Funding Strategy'!$I$24)&gt;0,((YEAR(E$4)-YEAR('Funding Strategy'!$E$24))*12+MONTH(E$4)-MONTH('Funding Strategy'!$E$24))&gt;=0,((YEAR(E$4)-YEAR('Funding Strategy'!$E$24))*12+MONTH(E$4)-MONTH('Funding Strategy'!$E$24))&lt;N('Funding Strategy'!$I$24)*12),N('Funding Strategy'!$C$24)/(N('Funding Strategy'!$I$24)*12),0)</f>
        <v>0</v>
      </c>
      <c r="F24" s="158">
        <f>IF(AND(LEFT('Funding Strategy'!$F$24,10)="Investment",N('Funding Strategy'!$I$24)&gt;0,((YEAR(F$4)-YEAR('Funding Strategy'!$E$24))*12+MONTH(F$4)-MONTH('Funding Strategy'!$E$24))&gt;=0,((YEAR(F$4)-YEAR('Funding Strategy'!$E$24))*12+MONTH(F$4)-MONTH('Funding Strategy'!$E$24))&lt;N('Funding Strategy'!$I$24)*12),N('Funding Strategy'!$C$24)/(N('Funding Strategy'!$I$24)*12),0)</f>
        <v>0</v>
      </c>
      <c r="G24" s="158">
        <f>IF(AND(LEFT('Funding Strategy'!$F$24,10)="Investment",N('Funding Strategy'!$I$24)&gt;0,((YEAR(G$4)-YEAR('Funding Strategy'!$E$24))*12+MONTH(G$4)-MONTH('Funding Strategy'!$E$24))&gt;=0,((YEAR(G$4)-YEAR('Funding Strategy'!$E$24))*12+MONTH(G$4)-MONTH('Funding Strategy'!$E$24))&lt;N('Funding Strategy'!$I$24)*12),N('Funding Strategy'!$C$24)/(N('Funding Strategy'!$I$24)*12),0)</f>
        <v>0</v>
      </c>
      <c r="H24" s="158">
        <f>IF(AND(LEFT('Funding Strategy'!$F$24,10)="Investment",N('Funding Strategy'!$I$24)&gt;0,((YEAR(H$4)-YEAR('Funding Strategy'!$E$24))*12+MONTH(H$4)-MONTH('Funding Strategy'!$E$24))&gt;=0,((YEAR(H$4)-YEAR('Funding Strategy'!$E$24))*12+MONTH(H$4)-MONTH('Funding Strategy'!$E$24))&lt;N('Funding Strategy'!$I$24)*12),N('Funding Strategy'!$C$24)/(N('Funding Strategy'!$I$24)*12),0)</f>
        <v>0</v>
      </c>
      <c r="I24" s="158">
        <f>IF(AND(LEFT('Funding Strategy'!$F$24,10)="Investment",N('Funding Strategy'!$I$24)&gt;0,((YEAR(I$4)-YEAR('Funding Strategy'!$E$24))*12+MONTH(I$4)-MONTH('Funding Strategy'!$E$24))&gt;=0,((YEAR(I$4)-YEAR('Funding Strategy'!$E$24))*12+MONTH(I$4)-MONTH('Funding Strategy'!$E$24))&lt;N('Funding Strategy'!$I$24)*12),N('Funding Strategy'!$C$24)/(N('Funding Strategy'!$I$24)*12),0)</f>
        <v>0</v>
      </c>
      <c r="J24" s="158">
        <f>IF(AND(LEFT('Funding Strategy'!$F$24,10)="Investment",N('Funding Strategy'!$I$24)&gt;0,((YEAR(J$4)-YEAR('Funding Strategy'!$E$24))*12+MONTH(J$4)-MONTH('Funding Strategy'!$E$24))&gt;=0,((YEAR(J$4)-YEAR('Funding Strategy'!$E$24))*12+MONTH(J$4)-MONTH('Funding Strategy'!$E$24))&lt;N('Funding Strategy'!$I$24)*12),N('Funding Strategy'!$C$24)/(N('Funding Strategy'!$I$24)*12),0)</f>
        <v>0</v>
      </c>
      <c r="K24" s="158">
        <f>IF(AND(LEFT('Funding Strategy'!$F$24,10)="Investment",N('Funding Strategy'!$I$24)&gt;0,((YEAR(K$4)-YEAR('Funding Strategy'!$E$24))*12+MONTH(K$4)-MONTH('Funding Strategy'!$E$24))&gt;=0,((YEAR(K$4)-YEAR('Funding Strategy'!$E$24))*12+MONTH(K$4)-MONTH('Funding Strategy'!$E$24))&lt;N('Funding Strategy'!$I$24)*12),N('Funding Strategy'!$C$24)/(N('Funding Strategy'!$I$24)*12),0)</f>
        <v>0</v>
      </c>
      <c r="L24" s="158">
        <f>IF(AND(LEFT('Funding Strategy'!$F$24,10)="Investment",N('Funding Strategy'!$I$24)&gt;0,((YEAR(L$4)-YEAR('Funding Strategy'!$E$24))*12+MONTH(L$4)-MONTH('Funding Strategy'!$E$24))&gt;=0,((YEAR(L$4)-YEAR('Funding Strategy'!$E$24))*12+MONTH(L$4)-MONTH('Funding Strategy'!$E$24))&lt;N('Funding Strategy'!$I$24)*12),N('Funding Strategy'!$C$24)/(N('Funding Strategy'!$I$24)*12),0)</f>
        <v>0</v>
      </c>
      <c r="M24" s="158">
        <f>IF(AND(LEFT('Funding Strategy'!$F$24,10)="Investment",N('Funding Strategy'!$I$24)&gt;0,((YEAR(M$4)-YEAR('Funding Strategy'!$E$24))*12+MONTH(M$4)-MONTH('Funding Strategy'!$E$24))&gt;=0,((YEAR(M$4)-YEAR('Funding Strategy'!$E$24))*12+MONTH(M$4)-MONTH('Funding Strategy'!$E$24))&lt;N('Funding Strategy'!$I$24)*12),N('Funding Strategy'!$C$24)/(N('Funding Strategy'!$I$24)*12),0)</f>
        <v>0</v>
      </c>
      <c r="N24" s="158">
        <f>IF(AND(LEFT('Funding Strategy'!$F$24,10)="Investment",N('Funding Strategy'!$I$24)&gt;0,((YEAR(N$4)-YEAR('Funding Strategy'!$E$24))*12+MONTH(N$4)-MONTH('Funding Strategy'!$E$24))&gt;=0,((YEAR(N$4)-YEAR('Funding Strategy'!$E$24))*12+MONTH(N$4)-MONTH('Funding Strategy'!$E$24))&lt;N('Funding Strategy'!$I$24)*12),N('Funding Strategy'!$C$24)/(N('Funding Strategy'!$I$24)*12),0)</f>
        <v>0</v>
      </c>
      <c r="O24" s="158">
        <f>IF(AND(LEFT('Funding Strategy'!$F$24,10)="Investment",N('Funding Strategy'!$I$24)&gt;0,((YEAR(O$4)-YEAR('Funding Strategy'!$E$24))*12+MONTH(O$4)-MONTH('Funding Strategy'!$E$24))&gt;=0,((YEAR(O$4)-YEAR('Funding Strategy'!$E$24))*12+MONTH(O$4)-MONTH('Funding Strategy'!$E$24))&lt;N('Funding Strategy'!$I$24)*12),N('Funding Strategy'!$C$24)/(N('Funding Strategy'!$I$24)*12),0)</f>
        <v>0</v>
      </c>
      <c r="P24" s="158">
        <f>IF(AND(LEFT('Funding Strategy'!$F$24,10)="Investment",N('Funding Strategy'!$I$24)&gt;0,((YEAR(P$4)-YEAR('Funding Strategy'!$E$24))*12+MONTH(P$4)-MONTH('Funding Strategy'!$E$24))&gt;=0,((YEAR(P$4)-YEAR('Funding Strategy'!$E$24))*12+MONTH(P$4)-MONTH('Funding Strategy'!$E$24))&lt;N('Funding Strategy'!$I$24)*12),N('Funding Strategy'!$C$24)/(N('Funding Strategy'!$I$24)*12),0)</f>
        <v>0</v>
      </c>
      <c r="Q24" s="158">
        <f>IF(AND(LEFT('Funding Strategy'!$F$24,10)="Investment",N('Funding Strategy'!$I$24)&gt;0,((YEAR(Q$4)-YEAR('Funding Strategy'!$E$24))*12+MONTH(Q$4)-MONTH('Funding Strategy'!$E$24))&gt;=0,((YEAR(Q$4)-YEAR('Funding Strategy'!$E$24))*12+MONTH(Q$4)-MONTH('Funding Strategy'!$E$24))&lt;N('Funding Strategy'!$I$24)*12),N('Funding Strategy'!$C$24)/(N('Funding Strategy'!$I$24)*12),0)</f>
        <v>0</v>
      </c>
      <c r="R24" s="158">
        <f>IF(AND(LEFT('Funding Strategy'!$F$24,10)="Investment",N('Funding Strategy'!$I$24)&gt;0,((YEAR(R$4)-YEAR('Funding Strategy'!$E$24))*12+MONTH(R$4)-MONTH('Funding Strategy'!$E$24))&gt;=0,((YEAR(R$4)-YEAR('Funding Strategy'!$E$24))*12+MONTH(R$4)-MONTH('Funding Strategy'!$E$24))&lt;N('Funding Strategy'!$I$24)*12),N('Funding Strategy'!$C$24)/(N('Funding Strategy'!$I$24)*12),0)</f>
        <v>0</v>
      </c>
      <c r="S24" s="158">
        <f>IF(AND(LEFT('Funding Strategy'!$F$24,10)="Investment",N('Funding Strategy'!$I$24)&gt;0,((YEAR(S$4)-YEAR('Funding Strategy'!$E$24))*12+MONTH(S$4)-MONTH('Funding Strategy'!$E$24))&gt;=0,((YEAR(S$4)-YEAR('Funding Strategy'!$E$24))*12+MONTH(S$4)-MONTH('Funding Strategy'!$E$24))&lt;N('Funding Strategy'!$I$24)*12),N('Funding Strategy'!$C$24)/(N('Funding Strategy'!$I$24)*12),0)</f>
        <v>0</v>
      </c>
      <c r="T24" s="158">
        <f>IF(AND(LEFT('Funding Strategy'!$F$24,10)="Investment",N('Funding Strategy'!$I$24)&gt;0,((YEAR(T$4)-YEAR('Funding Strategy'!$E$24))*12+MONTH(T$4)-MONTH('Funding Strategy'!$E$24))&gt;=0,((YEAR(T$4)-YEAR('Funding Strategy'!$E$24))*12+MONTH(T$4)-MONTH('Funding Strategy'!$E$24))&lt;N('Funding Strategy'!$I$24)*12),N('Funding Strategy'!$C$24)/(N('Funding Strategy'!$I$24)*12),0)</f>
        <v>0</v>
      </c>
      <c r="U24" s="158">
        <f>IF(AND(LEFT('Funding Strategy'!$F$24,10)="Investment",N('Funding Strategy'!$I$24)&gt;0,((YEAR(U$4)-YEAR('Funding Strategy'!$E$24))*12+MONTH(U$4)-MONTH('Funding Strategy'!$E$24))&gt;=0,((YEAR(U$4)-YEAR('Funding Strategy'!$E$24))*12+MONTH(U$4)-MONTH('Funding Strategy'!$E$24))&lt;N('Funding Strategy'!$I$24)*12),N('Funding Strategy'!$C$24)/(N('Funding Strategy'!$I$24)*12),0)</f>
        <v>0</v>
      </c>
      <c r="V24" s="158">
        <f>IF(AND(LEFT('Funding Strategy'!$F$24,10)="Investment",N('Funding Strategy'!$I$24)&gt;0,((YEAR(V$4)-YEAR('Funding Strategy'!$E$24))*12+MONTH(V$4)-MONTH('Funding Strategy'!$E$24))&gt;=0,((YEAR(V$4)-YEAR('Funding Strategy'!$E$24))*12+MONTH(V$4)-MONTH('Funding Strategy'!$E$24))&lt;N('Funding Strategy'!$I$24)*12),N('Funding Strategy'!$C$24)/(N('Funding Strategy'!$I$24)*12),0)</f>
        <v>0</v>
      </c>
      <c r="W24" s="158">
        <f>IF(AND(LEFT('Funding Strategy'!$F$24,10)="Investment",N('Funding Strategy'!$I$24)&gt;0,((YEAR(W$4)-YEAR('Funding Strategy'!$E$24))*12+MONTH(W$4)-MONTH('Funding Strategy'!$E$24))&gt;=0,((YEAR(W$4)-YEAR('Funding Strategy'!$E$24))*12+MONTH(W$4)-MONTH('Funding Strategy'!$E$24))&lt;N('Funding Strategy'!$I$24)*12),N('Funding Strategy'!$C$24)/(N('Funding Strategy'!$I$24)*12),0)</f>
        <v>0</v>
      </c>
      <c r="X24" s="158">
        <f>IF(AND(LEFT('Funding Strategy'!$F$24,10)="Investment",N('Funding Strategy'!$I$24)&gt;0,((YEAR(X$4)-YEAR('Funding Strategy'!$E$24))*12+MONTH(X$4)-MONTH('Funding Strategy'!$E$24))&gt;=0,((YEAR(X$4)-YEAR('Funding Strategy'!$E$24))*12+MONTH(X$4)-MONTH('Funding Strategy'!$E$24))&lt;N('Funding Strategy'!$I$24)*12),N('Funding Strategy'!$C$24)/(N('Funding Strategy'!$I$24)*12),0)</f>
        <v>0</v>
      </c>
      <c r="Y24" s="158">
        <f>IF(AND(LEFT('Funding Strategy'!$F$24,10)="Investment",N('Funding Strategy'!$I$24)&gt;0,((YEAR(Y$4)-YEAR('Funding Strategy'!$E$24))*12+MONTH(Y$4)-MONTH('Funding Strategy'!$E$24))&gt;=0,((YEAR(Y$4)-YEAR('Funding Strategy'!$E$24))*12+MONTH(Y$4)-MONTH('Funding Strategy'!$E$24))&lt;N('Funding Strategy'!$I$24)*12),N('Funding Strategy'!$C$24)/(N('Funding Strategy'!$I$24)*12),0)</f>
        <v>0</v>
      </c>
      <c r="Z24" s="158">
        <f>IF(AND(LEFT('Funding Strategy'!$F$24,10)="Investment",N('Funding Strategy'!$I$24)&gt;0,((YEAR(Z$4)-YEAR('Funding Strategy'!$E$24))*12+MONTH(Z$4)-MONTH('Funding Strategy'!$E$24))&gt;=0,((YEAR(Z$4)-YEAR('Funding Strategy'!$E$24))*12+MONTH(Z$4)-MONTH('Funding Strategy'!$E$24))&lt;N('Funding Strategy'!$I$24)*12),N('Funding Strategy'!$C$24)/(N('Funding Strategy'!$I$24)*12),0)</f>
        <v>0</v>
      </c>
      <c r="AA24" s="158">
        <f>IF(AND(LEFT('Funding Strategy'!$F$24,10)="Investment",N('Funding Strategy'!$I$24)&gt;0,((YEAR(AA$4)-YEAR('Funding Strategy'!$E$24))*12+MONTH(AA$4)-MONTH('Funding Strategy'!$E$24))&gt;=0,((YEAR(AA$4)-YEAR('Funding Strategy'!$E$24))*12+MONTH(AA$4)-MONTH('Funding Strategy'!$E$24))&lt;N('Funding Strategy'!$I$24)*12),N('Funding Strategy'!$C$24)/(N('Funding Strategy'!$I$24)*12),0)</f>
        <v>0</v>
      </c>
      <c r="AB24" s="158">
        <f>IF(AND(LEFT('Funding Strategy'!$F$24,10)="Investment",N('Funding Strategy'!$I$24)&gt;0,((YEAR(AB$4)-YEAR('Funding Strategy'!$E$24))*12+MONTH(AB$4)-MONTH('Funding Strategy'!$E$24))&gt;=0,((YEAR(AB$4)-YEAR('Funding Strategy'!$E$24))*12+MONTH(AB$4)-MONTH('Funding Strategy'!$E$24))&lt;N('Funding Strategy'!$I$24)*12),N('Funding Strategy'!$C$24)/(N('Funding Strategy'!$I$24)*12),0)</f>
        <v>0</v>
      </c>
      <c r="AC24" s="158">
        <f>IF(AND(LEFT('Funding Strategy'!$F$24,10)="Investment",N('Funding Strategy'!$I$24)&gt;0,((YEAR(AC$4)-YEAR('Funding Strategy'!$E$24))*12+MONTH(AC$4)-MONTH('Funding Strategy'!$E$24))&gt;=0,((YEAR(AC$4)-YEAR('Funding Strategy'!$E$24))*12+MONTH(AC$4)-MONTH('Funding Strategy'!$E$24))&lt;N('Funding Strategy'!$I$24)*12),N('Funding Strategy'!$C$24)/(N('Funding Strategy'!$I$24)*12),0)</f>
        <v>0</v>
      </c>
      <c r="AD24" s="158">
        <f>IF(AND(LEFT('Funding Strategy'!$F$24,10)="Investment",N('Funding Strategy'!$I$24)&gt;0,((YEAR(AD$4)-YEAR('Funding Strategy'!$E$24))*12+MONTH(AD$4)-MONTH('Funding Strategy'!$E$24))&gt;=0,((YEAR(AD$4)-YEAR('Funding Strategy'!$E$24))*12+MONTH(AD$4)-MONTH('Funding Strategy'!$E$24))&lt;N('Funding Strategy'!$I$24)*12),N('Funding Strategy'!$C$24)/(N('Funding Strategy'!$I$24)*12),0)</f>
        <v>0</v>
      </c>
      <c r="AE24" s="158">
        <f>IF(AND(LEFT('Funding Strategy'!$F$24,10)="Investment",N('Funding Strategy'!$I$24)&gt;0,((YEAR(AE$4)-YEAR('Funding Strategy'!$E$24))*12+MONTH(AE$4)-MONTH('Funding Strategy'!$E$24))&gt;=0,((YEAR(AE$4)-YEAR('Funding Strategy'!$E$24))*12+MONTH(AE$4)-MONTH('Funding Strategy'!$E$24))&lt;N('Funding Strategy'!$I$24)*12),N('Funding Strategy'!$C$24)/(N('Funding Strategy'!$I$24)*12),0)</f>
        <v>0</v>
      </c>
      <c r="AF24" s="158">
        <f>IF(AND(LEFT('Funding Strategy'!$F$24,10)="Investment",N('Funding Strategy'!$I$24)&gt;0,((YEAR(AF$4)-YEAR('Funding Strategy'!$E$24))*12+MONTH(AF$4)-MONTH('Funding Strategy'!$E$24))&gt;=0,((YEAR(AF$4)-YEAR('Funding Strategy'!$E$24))*12+MONTH(AF$4)-MONTH('Funding Strategy'!$E$24))&lt;N('Funding Strategy'!$I$24)*12),N('Funding Strategy'!$C$24)/(N('Funding Strategy'!$I$24)*12),0)</f>
        <v>0</v>
      </c>
      <c r="AG24" s="158">
        <f>IF(AND(LEFT('Funding Strategy'!$F$24,10)="Investment",N('Funding Strategy'!$I$24)&gt;0,((YEAR(AG$4)-YEAR('Funding Strategy'!$E$24))*12+MONTH(AG$4)-MONTH('Funding Strategy'!$E$24))&gt;=0,((YEAR(AG$4)-YEAR('Funding Strategy'!$E$24))*12+MONTH(AG$4)-MONTH('Funding Strategy'!$E$24))&lt;N('Funding Strategy'!$I$24)*12),N('Funding Strategy'!$C$24)/(N('Funding Strategy'!$I$24)*12),0)</f>
        <v>0</v>
      </c>
      <c r="AH24" s="158">
        <f>IF(AND(LEFT('Funding Strategy'!$F$24,10)="Investment",N('Funding Strategy'!$I$24)&gt;0,((YEAR(AH$4)-YEAR('Funding Strategy'!$E$24))*12+MONTH(AH$4)-MONTH('Funding Strategy'!$E$24))&gt;=0,((YEAR(AH$4)-YEAR('Funding Strategy'!$E$24))*12+MONTH(AH$4)-MONTH('Funding Strategy'!$E$24))&lt;N('Funding Strategy'!$I$24)*12),N('Funding Strategy'!$C$24)/(N('Funding Strategy'!$I$24)*12),0)</f>
        <v>0</v>
      </c>
      <c r="AI24" s="158">
        <f>IF(AND(LEFT('Funding Strategy'!$F$24,10)="Investment",N('Funding Strategy'!$I$24)&gt;0,((YEAR(AI$4)-YEAR('Funding Strategy'!$E$24))*12+MONTH(AI$4)-MONTH('Funding Strategy'!$E$24))&gt;=0,((YEAR(AI$4)-YEAR('Funding Strategy'!$E$24))*12+MONTH(AI$4)-MONTH('Funding Strategy'!$E$24))&lt;N('Funding Strategy'!$I$24)*12),N('Funding Strategy'!$C$24)/(N('Funding Strategy'!$I$24)*12),0)</f>
        <v>0</v>
      </c>
      <c r="AJ24" s="158">
        <f>IF(AND(LEFT('Funding Strategy'!$F$24,10)="Investment",N('Funding Strategy'!$I$24)&gt;0,((YEAR(AJ$4)-YEAR('Funding Strategy'!$E$24))*12+MONTH(AJ$4)-MONTH('Funding Strategy'!$E$24))&gt;=0,((YEAR(AJ$4)-YEAR('Funding Strategy'!$E$24))*12+MONTH(AJ$4)-MONTH('Funding Strategy'!$E$24))&lt;N('Funding Strategy'!$I$24)*12),N('Funding Strategy'!$C$24)/(N('Funding Strategy'!$I$24)*12),0)</f>
        <v>0</v>
      </c>
      <c r="AK24" s="158">
        <f>IF(AND(LEFT('Funding Strategy'!$F$24,10)="Investment",N('Funding Strategy'!$I$24)&gt;0,((YEAR(AK$4)-YEAR('Funding Strategy'!$E$24))*12+MONTH(AK$4)-MONTH('Funding Strategy'!$E$24))&gt;=0,((YEAR(AK$4)-YEAR('Funding Strategy'!$E$24))*12+MONTH(AK$4)-MONTH('Funding Strategy'!$E$24))&lt;N('Funding Strategy'!$I$24)*12),N('Funding Strategy'!$C$24)/(N('Funding Strategy'!$I$24)*12),0)</f>
        <v>0</v>
      </c>
      <c r="AL24" s="158">
        <f>IF(AND(LEFT('Funding Strategy'!$F$24,10)="Investment",N('Funding Strategy'!$I$24)&gt;0,((YEAR(AL$4)-YEAR('Funding Strategy'!$E$24))*12+MONTH(AL$4)-MONTH('Funding Strategy'!$E$24))&gt;=0,((YEAR(AL$4)-YEAR('Funding Strategy'!$E$24))*12+MONTH(AL$4)-MONTH('Funding Strategy'!$E$24))&lt;N('Funding Strategy'!$I$24)*12),N('Funding Strategy'!$C$24)/(N('Funding Strategy'!$I$24)*12),0)</f>
        <v>0</v>
      </c>
      <c r="AM24" s="158"/>
      <c r="AN24" s="158">
        <f t="shared" si="3"/>
        <v>0</v>
      </c>
    </row>
    <row r="25" spans="1:40" ht="15" customHeight="1">
      <c r="A25" s="118" t="str">
        <f>IF('Funding Strategy'!$B$25="","Grant line 7",'Funding Strategy'!$B$25)</f>
        <v>Grant line 7</v>
      </c>
      <c r="B25" s="118"/>
      <c r="C25" s="158">
        <f>IF(AND(LEFT('Funding Strategy'!$F$25,10)="Investment",N('Funding Strategy'!$I$25)&gt;0,((YEAR(C$4)-YEAR('Funding Strategy'!$E$25))*12+MONTH(C$4)-MONTH('Funding Strategy'!$E$25))&gt;=0,((YEAR(C$4)-YEAR('Funding Strategy'!$E$25))*12+MONTH(C$4)-MONTH('Funding Strategy'!$E$25))&lt;N('Funding Strategy'!$I$25)*12),N('Funding Strategy'!$C$25)/(N('Funding Strategy'!$I$25)*12),0)</f>
        <v>0</v>
      </c>
      <c r="D25" s="158">
        <f>IF(AND(LEFT('Funding Strategy'!$F$25,10)="Investment",N('Funding Strategy'!$I$25)&gt;0,((YEAR(D$4)-YEAR('Funding Strategy'!$E$25))*12+MONTH(D$4)-MONTH('Funding Strategy'!$E$25))&gt;=0,((YEAR(D$4)-YEAR('Funding Strategy'!$E$25))*12+MONTH(D$4)-MONTH('Funding Strategy'!$E$25))&lt;N('Funding Strategy'!$I$25)*12),N('Funding Strategy'!$C$25)/(N('Funding Strategy'!$I$25)*12),0)</f>
        <v>0</v>
      </c>
      <c r="E25" s="158">
        <f>IF(AND(LEFT('Funding Strategy'!$F$25,10)="Investment",N('Funding Strategy'!$I$25)&gt;0,((YEAR(E$4)-YEAR('Funding Strategy'!$E$25))*12+MONTH(E$4)-MONTH('Funding Strategy'!$E$25))&gt;=0,((YEAR(E$4)-YEAR('Funding Strategy'!$E$25))*12+MONTH(E$4)-MONTH('Funding Strategy'!$E$25))&lt;N('Funding Strategy'!$I$25)*12),N('Funding Strategy'!$C$25)/(N('Funding Strategy'!$I$25)*12),0)</f>
        <v>0</v>
      </c>
      <c r="F25" s="158">
        <f>IF(AND(LEFT('Funding Strategy'!$F$25,10)="Investment",N('Funding Strategy'!$I$25)&gt;0,((YEAR(F$4)-YEAR('Funding Strategy'!$E$25))*12+MONTH(F$4)-MONTH('Funding Strategy'!$E$25))&gt;=0,((YEAR(F$4)-YEAR('Funding Strategy'!$E$25))*12+MONTH(F$4)-MONTH('Funding Strategy'!$E$25))&lt;N('Funding Strategy'!$I$25)*12),N('Funding Strategy'!$C$25)/(N('Funding Strategy'!$I$25)*12),0)</f>
        <v>0</v>
      </c>
      <c r="G25" s="158">
        <f>IF(AND(LEFT('Funding Strategy'!$F$25,10)="Investment",N('Funding Strategy'!$I$25)&gt;0,((YEAR(G$4)-YEAR('Funding Strategy'!$E$25))*12+MONTH(G$4)-MONTH('Funding Strategy'!$E$25))&gt;=0,((YEAR(G$4)-YEAR('Funding Strategy'!$E$25))*12+MONTH(G$4)-MONTH('Funding Strategy'!$E$25))&lt;N('Funding Strategy'!$I$25)*12),N('Funding Strategy'!$C$25)/(N('Funding Strategy'!$I$25)*12),0)</f>
        <v>0</v>
      </c>
      <c r="H25" s="158">
        <f>IF(AND(LEFT('Funding Strategy'!$F$25,10)="Investment",N('Funding Strategy'!$I$25)&gt;0,((YEAR(H$4)-YEAR('Funding Strategy'!$E$25))*12+MONTH(H$4)-MONTH('Funding Strategy'!$E$25))&gt;=0,((YEAR(H$4)-YEAR('Funding Strategy'!$E$25))*12+MONTH(H$4)-MONTH('Funding Strategy'!$E$25))&lt;N('Funding Strategy'!$I$25)*12),N('Funding Strategy'!$C$25)/(N('Funding Strategy'!$I$25)*12),0)</f>
        <v>0</v>
      </c>
      <c r="I25" s="158">
        <f>IF(AND(LEFT('Funding Strategy'!$F$25,10)="Investment",N('Funding Strategy'!$I$25)&gt;0,((YEAR(I$4)-YEAR('Funding Strategy'!$E$25))*12+MONTH(I$4)-MONTH('Funding Strategy'!$E$25))&gt;=0,((YEAR(I$4)-YEAR('Funding Strategy'!$E$25))*12+MONTH(I$4)-MONTH('Funding Strategy'!$E$25))&lt;N('Funding Strategy'!$I$25)*12),N('Funding Strategy'!$C$25)/(N('Funding Strategy'!$I$25)*12),0)</f>
        <v>0</v>
      </c>
      <c r="J25" s="158">
        <f>IF(AND(LEFT('Funding Strategy'!$F$25,10)="Investment",N('Funding Strategy'!$I$25)&gt;0,((YEAR(J$4)-YEAR('Funding Strategy'!$E$25))*12+MONTH(J$4)-MONTH('Funding Strategy'!$E$25))&gt;=0,((YEAR(J$4)-YEAR('Funding Strategy'!$E$25))*12+MONTH(J$4)-MONTH('Funding Strategy'!$E$25))&lt;N('Funding Strategy'!$I$25)*12),N('Funding Strategy'!$C$25)/(N('Funding Strategy'!$I$25)*12),0)</f>
        <v>0</v>
      </c>
      <c r="K25" s="158">
        <f>IF(AND(LEFT('Funding Strategy'!$F$25,10)="Investment",N('Funding Strategy'!$I$25)&gt;0,((YEAR(K$4)-YEAR('Funding Strategy'!$E$25))*12+MONTH(K$4)-MONTH('Funding Strategy'!$E$25))&gt;=0,((YEAR(K$4)-YEAR('Funding Strategy'!$E$25))*12+MONTH(K$4)-MONTH('Funding Strategy'!$E$25))&lt;N('Funding Strategy'!$I$25)*12),N('Funding Strategy'!$C$25)/(N('Funding Strategy'!$I$25)*12),0)</f>
        <v>0</v>
      </c>
      <c r="L25" s="158">
        <f>IF(AND(LEFT('Funding Strategy'!$F$25,10)="Investment",N('Funding Strategy'!$I$25)&gt;0,((YEAR(L$4)-YEAR('Funding Strategy'!$E$25))*12+MONTH(L$4)-MONTH('Funding Strategy'!$E$25))&gt;=0,((YEAR(L$4)-YEAR('Funding Strategy'!$E$25))*12+MONTH(L$4)-MONTH('Funding Strategy'!$E$25))&lt;N('Funding Strategy'!$I$25)*12),N('Funding Strategy'!$C$25)/(N('Funding Strategy'!$I$25)*12),0)</f>
        <v>0</v>
      </c>
      <c r="M25" s="158">
        <f>IF(AND(LEFT('Funding Strategy'!$F$25,10)="Investment",N('Funding Strategy'!$I$25)&gt;0,((YEAR(M$4)-YEAR('Funding Strategy'!$E$25))*12+MONTH(M$4)-MONTH('Funding Strategy'!$E$25))&gt;=0,((YEAR(M$4)-YEAR('Funding Strategy'!$E$25))*12+MONTH(M$4)-MONTH('Funding Strategy'!$E$25))&lt;N('Funding Strategy'!$I$25)*12),N('Funding Strategy'!$C$25)/(N('Funding Strategy'!$I$25)*12),0)</f>
        <v>0</v>
      </c>
      <c r="N25" s="158">
        <f>IF(AND(LEFT('Funding Strategy'!$F$25,10)="Investment",N('Funding Strategy'!$I$25)&gt;0,((YEAR(N$4)-YEAR('Funding Strategy'!$E$25))*12+MONTH(N$4)-MONTH('Funding Strategy'!$E$25))&gt;=0,((YEAR(N$4)-YEAR('Funding Strategy'!$E$25))*12+MONTH(N$4)-MONTH('Funding Strategy'!$E$25))&lt;N('Funding Strategy'!$I$25)*12),N('Funding Strategy'!$C$25)/(N('Funding Strategy'!$I$25)*12),0)</f>
        <v>0</v>
      </c>
      <c r="O25" s="158">
        <f>IF(AND(LEFT('Funding Strategy'!$F$25,10)="Investment",N('Funding Strategy'!$I$25)&gt;0,((YEAR(O$4)-YEAR('Funding Strategy'!$E$25))*12+MONTH(O$4)-MONTH('Funding Strategy'!$E$25))&gt;=0,((YEAR(O$4)-YEAR('Funding Strategy'!$E$25))*12+MONTH(O$4)-MONTH('Funding Strategy'!$E$25))&lt;N('Funding Strategy'!$I$25)*12),N('Funding Strategy'!$C$25)/(N('Funding Strategy'!$I$25)*12),0)</f>
        <v>0</v>
      </c>
      <c r="P25" s="158">
        <f>IF(AND(LEFT('Funding Strategy'!$F$25,10)="Investment",N('Funding Strategy'!$I$25)&gt;0,((YEAR(P$4)-YEAR('Funding Strategy'!$E$25))*12+MONTH(P$4)-MONTH('Funding Strategy'!$E$25))&gt;=0,((YEAR(P$4)-YEAR('Funding Strategy'!$E$25))*12+MONTH(P$4)-MONTH('Funding Strategy'!$E$25))&lt;N('Funding Strategy'!$I$25)*12),N('Funding Strategy'!$C$25)/(N('Funding Strategy'!$I$25)*12),0)</f>
        <v>0</v>
      </c>
      <c r="Q25" s="158">
        <f>IF(AND(LEFT('Funding Strategy'!$F$25,10)="Investment",N('Funding Strategy'!$I$25)&gt;0,((YEAR(Q$4)-YEAR('Funding Strategy'!$E$25))*12+MONTH(Q$4)-MONTH('Funding Strategy'!$E$25))&gt;=0,((YEAR(Q$4)-YEAR('Funding Strategy'!$E$25))*12+MONTH(Q$4)-MONTH('Funding Strategy'!$E$25))&lt;N('Funding Strategy'!$I$25)*12),N('Funding Strategy'!$C$25)/(N('Funding Strategy'!$I$25)*12),0)</f>
        <v>0</v>
      </c>
      <c r="R25" s="158">
        <f>IF(AND(LEFT('Funding Strategy'!$F$25,10)="Investment",N('Funding Strategy'!$I$25)&gt;0,((YEAR(R$4)-YEAR('Funding Strategy'!$E$25))*12+MONTH(R$4)-MONTH('Funding Strategy'!$E$25))&gt;=0,((YEAR(R$4)-YEAR('Funding Strategy'!$E$25))*12+MONTH(R$4)-MONTH('Funding Strategy'!$E$25))&lt;N('Funding Strategy'!$I$25)*12),N('Funding Strategy'!$C$25)/(N('Funding Strategy'!$I$25)*12),0)</f>
        <v>0</v>
      </c>
      <c r="S25" s="158">
        <f>IF(AND(LEFT('Funding Strategy'!$F$25,10)="Investment",N('Funding Strategy'!$I$25)&gt;0,((YEAR(S$4)-YEAR('Funding Strategy'!$E$25))*12+MONTH(S$4)-MONTH('Funding Strategy'!$E$25))&gt;=0,((YEAR(S$4)-YEAR('Funding Strategy'!$E$25))*12+MONTH(S$4)-MONTH('Funding Strategy'!$E$25))&lt;N('Funding Strategy'!$I$25)*12),N('Funding Strategy'!$C$25)/(N('Funding Strategy'!$I$25)*12),0)</f>
        <v>0</v>
      </c>
      <c r="T25" s="158">
        <f>IF(AND(LEFT('Funding Strategy'!$F$25,10)="Investment",N('Funding Strategy'!$I$25)&gt;0,((YEAR(T$4)-YEAR('Funding Strategy'!$E$25))*12+MONTH(T$4)-MONTH('Funding Strategy'!$E$25))&gt;=0,((YEAR(T$4)-YEAR('Funding Strategy'!$E$25))*12+MONTH(T$4)-MONTH('Funding Strategy'!$E$25))&lt;N('Funding Strategy'!$I$25)*12),N('Funding Strategy'!$C$25)/(N('Funding Strategy'!$I$25)*12),0)</f>
        <v>0</v>
      </c>
      <c r="U25" s="158">
        <f>IF(AND(LEFT('Funding Strategy'!$F$25,10)="Investment",N('Funding Strategy'!$I$25)&gt;0,((YEAR(U$4)-YEAR('Funding Strategy'!$E$25))*12+MONTH(U$4)-MONTH('Funding Strategy'!$E$25))&gt;=0,((YEAR(U$4)-YEAR('Funding Strategy'!$E$25))*12+MONTH(U$4)-MONTH('Funding Strategy'!$E$25))&lt;N('Funding Strategy'!$I$25)*12),N('Funding Strategy'!$C$25)/(N('Funding Strategy'!$I$25)*12),0)</f>
        <v>0</v>
      </c>
      <c r="V25" s="158">
        <f>IF(AND(LEFT('Funding Strategy'!$F$25,10)="Investment",N('Funding Strategy'!$I$25)&gt;0,((YEAR(V$4)-YEAR('Funding Strategy'!$E$25))*12+MONTH(V$4)-MONTH('Funding Strategy'!$E$25))&gt;=0,((YEAR(V$4)-YEAR('Funding Strategy'!$E$25))*12+MONTH(V$4)-MONTH('Funding Strategy'!$E$25))&lt;N('Funding Strategy'!$I$25)*12),N('Funding Strategy'!$C$25)/(N('Funding Strategy'!$I$25)*12),0)</f>
        <v>0</v>
      </c>
      <c r="W25" s="158">
        <f>IF(AND(LEFT('Funding Strategy'!$F$25,10)="Investment",N('Funding Strategy'!$I$25)&gt;0,((YEAR(W$4)-YEAR('Funding Strategy'!$E$25))*12+MONTH(W$4)-MONTH('Funding Strategy'!$E$25))&gt;=0,((YEAR(W$4)-YEAR('Funding Strategy'!$E$25))*12+MONTH(W$4)-MONTH('Funding Strategy'!$E$25))&lt;N('Funding Strategy'!$I$25)*12),N('Funding Strategy'!$C$25)/(N('Funding Strategy'!$I$25)*12),0)</f>
        <v>0</v>
      </c>
      <c r="X25" s="158">
        <f>IF(AND(LEFT('Funding Strategy'!$F$25,10)="Investment",N('Funding Strategy'!$I$25)&gt;0,((YEAR(X$4)-YEAR('Funding Strategy'!$E$25))*12+MONTH(X$4)-MONTH('Funding Strategy'!$E$25))&gt;=0,((YEAR(X$4)-YEAR('Funding Strategy'!$E$25))*12+MONTH(X$4)-MONTH('Funding Strategy'!$E$25))&lt;N('Funding Strategy'!$I$25)*12),N('Funding Strategy'!$C$25)/(N('Funding Strategy'!$I$25)*12),0)</f>
        <v>0</v>
      </c>
      <c r="Y25" s="158">
        <f>IF(AND(LEFT('Funding Strategy'!$F$25,10)="Investment",N('Funding Strategy'!$I$25)&gt;0,((YEAR(Y$4)-YEAR('Funding Strategy'!$E$25))*12+MONTH(Y$4)-MONTH('Funding Strategy'!$E$25))&gt;=0,((YEAR(Y$4)-YEAR('Funding Strategy'!$E$25))*12+MONTH(Y$4)-MONTH('Funding Strategy'!$E$25))&lt;N('Funding Strategy'!$I$25)*12),N('Funding Strategy'!$C$25)/(N('Funding Strategy'!$I$25)*12),0)</f>
        <v>0</v>
      </c>
      <c r="Z25" s="158">
        <f>IF(AND(LEFT('Funding Strategy'!$F$25,10)="Investment",N('Funding Strategy'!$I$25)&gt;0,((YEAR(Z$4)-YEAR('Funding Strategy'!$E$25))*12+MONTH(Z$4)-MONTH('Funding Strategy'!$E$25))&gt;=0,((YEAR(Z$4)-YEAR('Funding Strategy'!$E$25))*12+MONTH(Z$4)-MONTH('Funding Strategy'!$E$25))&lt;N('Funding Strategy'!$I$25)*12),N('Funding Strategy'!$C$25)/(N('Funding Strategy'!$I$25)*12),0)</f>
        <v>0</v>
      </c>
      <c r="AA25" s="158">
        <f>IF(AND(LEFT('Funding Strategy'!$F$25,10)="Investment",N('Funding Strategy'!$I$25)&gt;0,((YEAR(AA$4)-YEAR('Funding Strategy'!$E$25))*12+MONTH(AA$4)-MONTH('Funding Strategy'!$E$25))&gt;=0,((YEAR(AA$4)-YEAR('Funding Strategy'!$E$25))*12+MONTH(AA$4)-MONTH('Funding Strategy'!$E$25))&lt;N('Funding Strategy'!$I$25)*12),N('Funding Strategy'!$C$25)/(N('Funding Strategy'!$I$25)*12),0)</f>
        <v>0</v>
      </c>
      <c r="AB25" s="158">
        <f>IF(AND(LEFT('Funding Strategy'!$F$25,10)="Investment",N('Funding Strategy'!$I$25)&gt;0,((YEAR(AB$4)-YEAR('Funding Strategy'!$E$25))*12+MONTH(AB$4)-MONTH('Funding Strategy'!$E$25))&gt;=0,((YEAR(AB$4)-YEAR('Funding Strategy'!$E$25))*12+MONTH(AB$4)-MONTH('Funding Strategy'!$E$25))&lt;N('Funding Strategy'!$I$25)*12),N('Funding Strategy'!$C$25)/(N('Funding Strategy'!$I$25)*12),0)</f>
        <v>0</v>
      </c>
      <c r="AC25" s="158">
        <f>IF(AND(LEFT('Funding Strategy'!$F$25,10)="Investment",N('Funding Strategy'!$I$25)&gt;0,((YEAR(AC$4)-YEAR('Funding Strategy'!$E$25))*12+MONTH(AC$4)-MONTH('Funding Strategy'!$E$25))&gt;=0,((YEAR(AC$4)-YEAR('Funding Strategy'!$E$25))*12+MONTH(AC$4)-MONTH('Funding Strategy'!$E$25))&lt;N('Funding Strategy'!$I$25)*12),N('Funding Strategy'!$C$25)/(N('Funding Strategy'!$I$25)*12),0)</f>
        <v>0</v>
      </c>
      <c r="AD25" s="158">
        <f>IF(AND(LEFT('Funding Strategy'!$F$25,10)="Investment",N('Funding Strategy'!$I$25)&gt;0,((YEAR(AD$4)-YEAR('Funding Strategy'!$E$25))*12+MONTH(AD$4)-MONTH('Funding Strategy'!$E$25))&gt;=0,((YEAR(AD$4)-YEAR('Funding Strategy'!$E$25))*12+MONTH(AD$4)-MONTH('Funding Strategy'!$E$25))&lt;N('Funding Strategy'!$I$25)*12),N('Funding Strategy'!$C$25)/(N('Funding Strategy'!$I$25)*12),0)</f>
        <v>0</v>
      </c>
      <c r="AE25" s="158">
        <f>IF(AND(LEFT('Funding Strategy'!$F$25,10)="Investment",N('Funding Strategy'!$I$25)&gt;0,((YEAR(AE$4)-YEAR('Funding Strategy'!$E$25))*12+MONTH(AE$4)-MONTH('Funding Strategy'!$E$25))&gt;=0,((YEAR(AE$4)-YEAR('Funding Strategy'!$E$25))*12+MONTH(AE$4)-MONTH('Funding Strategy'!$E$25))&lt;N('Funding Strategy'!$I$25)*12),N('Funding Strategy'!$C$25)/(N('Funding Strategy'!$I$25)*12),0)</f>
        <v>0</v>
      </c>
      <c r="AF25" s="158">
        <f>IF(AND(LEFT('Funding Strategy'!$F$25,10)="Investment",N('Funding Strategy'!$I$25)&gt;0,((YEAR(AF$4)-YEAR('Funding Strategy'!$E$25))*12+MONTH(AF$4)-MONTH('Funding Strategy'!$E$25))&gt;=0,((YEAR(AF$4)-YEAR('Funding Strategy'!$E$25))*12+MONTH(AF$4)-MONTH('Funding Strategy'!$E$25))&lt;N('Funding Strategy'!$I$25)*12),N('Funding Strategy'!$C$25)/(N('Funding Strategy'!$I$25)*12),0)</f>
        <v>0</v>
      </c>
      <c r="AG25" s="158">
        <f>IF(AND(LEFT('Funding Strategy'!$F$25,10)="Investment",N('Funding Strategy'!$I$25)&gt;0,((YEAR(AG$4)-YEAR('Funding Strategy'!$E$25))*12+MONTH(AG$4)-MONTH('Funding Strategy'!$E$25))&gt;=0,((YEAR(AG$4)-YEAR('Funding Strategy'!$E$25))*12+MONTH(AG$4)-MONTH('Funding Strategy'!$E$25))&lt;N('Funding Strategy'!$I$25)*12),N('Funding Strategy'!$C$25)/(N('Funding Strategy'!$I$25)*12),0)</f>
        <v>0</v>
      </c>
      <c r="AH25" s="158">
        <f>IF(AND(LEFT('Funding Strategy'!$F$25,10)="Investment",N('Funding Strategy'!$I$25)&gt;0,((YEAR(AH$4)-YEAR('Funding Strategy'!$E$25))*12+MONTH(AH$4)-MONTH('Funding Strategy'!$E$25))&gt;=0,((YEAR(AH$4)-YEAR('Funding Strategy'!$E$25))*12+MONTH(AH$4)-MONTH('Funding Strategy'!$E$25))&lt;N('Funding Strategy'!$I$25)*12),N('Funding Strategy'!$C$25)/(N('Funding Strategy'!$I$25)*12),0)</f>
        <v>0</v>
      </c>
      <c r="AI25" s="158">
        <f>IF(AND(LEFT('Funding Strategy'!$F$25,10)="Investment",N('Funding Strategy'!$I$25)&gt;0,((YEAR(AI$4)-YEAR('Funding Strategy'!$E$25))*12+MONTH(AI$4)-MONTH('Funding Strategy'!$E$25))&gt;=0,((YEAR(AI$4)-YEAR('Funding Strategy'!$E$25))*12+MONTH(AI$4)-MONTH('Funding Strategy'!$E$25))&lt;N('Funding Strategy'!$I$25)*12),N('Funding Strategy'!$C$25)/(N('Funding Strategy'!$I$25)*12),0)</f>
        <v>0</v>
      </c>
      <c r="AJ25" s="158">
        <f>IF(AND(LEFT('Funding Strategy'!$F$25,10)="Investment",N('Funding Strategy'!$I$25)&gt;0,((YEAR(AJ$4)-YEAR('Funding Strategy'!$E$25))*12+MONTH(AJ$4)-MONTH('Funding Strategy'!$E$25))&gt;=0,((YEAR(AJ$4)-YEAR('Funding Strategy'!$E$25))*12+MONTH(AJ$4)-MONTH('Funding Strategy'!$E$25))&lt;N('Funding Strategy'!$I$25)*12),N('Funding Strategy'!$C$25)/(N('Funding Strategy'!$I$25)*12),0)</f>
        <v>0</v>
      </c>
      <c r="AK25" s="158">
        <f>IF(AND(LEFT('Funding Strategy'!$F$25,10)="Investment",N('Funding Strategy'!$I$25)&gt;0,((YEAR(AK$4)-YEAR('Funding Strategy'!$E$25))*12+MONTH(AK$4)-MONTH('Funding Strategy'!$E$25))&gt;=0,((YEAR(AK$4)-YEAR('Funding Strategy'!$E$25))*12+MONTH(AK$4)-MONTH('Funding Strategy'!$E$25))&lt;N('Funding Strategy'!$I$25)*12),N('Funding Strategy'!$C$25)/(N('Funding Strategy'!$I$25)*12),0)</f>
        <v>0</v>
      </c>
      <c r="AL25" s="158">
        <f>IF(AND(LEFT('Funding Strategy'!$F$25,10)="Investment",N('Funding Strategy'!$I$25)&gt;0,((YEAR(AL$4)-YEAR('Funding Strategy'!$E$25))*12+MONTH(AL$4)-MONTH('Funding Strategy'!$E$25))&gt;=0,((YEAR(AL$4)-YEAR('Funding Strategy'!$E$25))*12+MONTH(AL$4)-MONTH('Funding Strategy'!$E$25))&lt;N('Funding Strategy'!$I$25)*12),N('Funding Strategy'!$C$25)/(N('Funding Strategy'!$I$25)*12),0)</f>
        <v>0</v>
      </c>
      <c r="AM25" s="158"/>
      <c r="AN25" s="158">
        <f t="shared" si="3"/>
        <v>0</v>
      </c>
    </row>
    <row r="26" spans="1:40" ht="15" customHeight="1">
      <c r="A26" s="118" t="str">
        <f>IF('Funding Strategy'!$B$26="","Grant line 8",'Funding Strategy'!$B$26)</f>
        <v>Grant line 8</v>
      </c>
      <c r="B26" s="118"/>
      <c r="C26" s="158">
        <f>IF(AND(LEFT('Funding Strategy'!$F$26,10)="Investment",N('Funding Strategy'!$I$26)&gt;0,((YEAR(C$4)-YEAR('Funding Strategy'!$E$26))*12+MONTH(C$4)-MONTH('Funding Strategy'!$E$26))&gt;=0,((YEAR(C$4)-YEAR('Funding Strategy'!$E$26))*12+MONTH(C$4)-MONTH('Funding Strategy'!$E$26))&lt;N('Funding Strategy'!$I$26)*12),N('Funding Strategy'!$C$26)/(N('Funding Strategy'!$I$26)*12),0)</f>
        <v>0</v>
      </c>
      <c r="D26" s="158">
        <f>IF(AND(LEFT('Funding Strategy'!$F$26,10)="Investment",N('Funding Strategy'!$I$26)&gt;0,((YEAR(D$4)-YEAR('Funding Strategy'!$E$26))*12+MONTH(D$4)-MONTH('Funding Strategy'!$E$26))&gt;=0,((YEAR(D$4)-YEAR('Funding Strategy'!$E$26))*12+MONTH(D$4)-MONTH('Funding Strategy'!$E$26))&lt;N('Funding Strategy'!$I$26)*12),N('Funding Strategy'!$C$26)/(N('Funding Strategy'!$I$26)*12),0)</f>
        <v>0</v>
      </c>
      <c r="E26" s="158">
        <f>IF(AND(LEFT('Funding Strategy'!$F$26,10)="Investment",N('Funding Strategy'!$I$26)&gt;0,((YEAR(E$4)-YEAR('Funding Strategy'!$E$26))*12+MONTH(E$4)-MONTH('Funding Strategy'!$E$26))&gt;=0,((YEAR(E$4)-YEAR('Funding Strategy'!$E$26))*12+MONTH(E$4)-MONTH('Funding Strategy'!$E$26))&lt;N('Funding Strategy'!$I$26)*12),N('Funding Strategy'!$C$26)/(N('Funding Strategy'!$I$26)*12),0)</f>
        <v>0</v>
      </c>
      <c r="F26" s="158">
        <f>IF(AND(LEFT('Funding Strategy'!$F$26,10)="Investment",N('Funding Strategy'!$I$26)&gt;0,((YEAR(F$4)-YEAR('Funding Strategy'!$E$26))*12+MONTH(F$4)-MONTH('Funding Strategy'!$E$26))&gt;=0,((YEAR(F$4)-YEAR('Funding Strategy'!$E$26))*12+MONTH(F$4)-MONTH('Funding Strategy'!$E$26))&lt;N('Funding Strategy'!$I$26)*12),N('Funding Strategy'!$C$26)/(N('Funding Strategy'!$I$26)*12),0)</f>
        <v>0</v>
      </c>
      <c r="G26" s="158">
        <f>IF(AND(LEFT('Funding Strategy'!$F$26,10)="Investment",N('Funding Strategy'!$I$26)&gt;0,((YEAR(G$4)-YEAR('Funding Strategy'!$E$26))*12+MONTH(G$4)-MONTH('Funding Strategy'!$E$26))&gt;=0,((YEAR(G$4)-YEAR('Funding Strategy'!$E$26))*12+MONTH(G$4)-MONTH('Funding Strategy'!$E$26))&lt;N('Funding Strategy'!$I$26)*12),N('Funding Strategy'!$C$26)/(N('Funding Strategy'!$I$26)*12),0)</f>
        <v>0</v>
      </c>
      <c r="H26" s="158">
        <f>IF(AND(LEFT('Funding Strategy'!$F$26,10)="Investment",N('Funding Strategy'!$I$26)&gt;0,((YEAR(H$4)-YEAR('Funding Strategy'!$E$26))*12+MONTH(H$4)-MONTH('Funding Strategy'!$E$26))&gt;=0,((YEAR(H$4)-YEAR('Funding Strategy'!$E$26))*12+MONTH(H$4)-MONTH('Funding Strategy'!$E$26))&lt;N('Funding Strategy'!$I$26)*12),N('Funding Strategy'!$C$26)/(N('Funding Strategy'!$I$26)*12),0)</f>
        <v>0</v>
      </c>
      <c r="I26" s="158">
        <f>IF(AND(LEFT('Funding Strategy'!$F$26,10)="Investment",N('Funding Strategy'!$I$26)&gt;0,((YEAR(I$4)-YEAR('Funding Strategy'!$E$26))*12+MONTH(I$4)-MONTH('Funding Strategy'!$E$26))&gt;=0,((YEAR(I$4)-YEAR('Funding Strategy'!$E$26))*12+MONTH(I$4)-MONTH('Funding Strategy'!$E$26))&lt;N('Funding Strategy'!$I$26)*12),N('Funding Strategy'!$C$26)/(N('Funding Strategy'!$I$26)*12),0)</f>
        <v>0</v>
      </c>
      <c r="J26" s="158">
        <f>IF(AND(LEFT('Funding Strategy'!$F$26,10)="Investment",N('Funding Strategy'!$I$26)&gt;0,((YEAR(J$4)-YEAR('Funding Strategy'!$E$26))*12+MONTH(J$4)-MONTH('Funding Strategy'!$E$26))&gt;=0,((YEAR(J$4)-YEAR('Funding Strategy'!$E$26))*12+MONTH(J$4)-MONTH('Funding Strategy'!$E$26))&lt;N('Funding Strategy'!$I$26)*12),N('Funding Strategy'!$C$26)/(N('Funding Strategy'!$I$26)*12),0)</f>
        <v>0</v>
      </c>
      <c r="K26" s="158">
        <f>IF(AND(LEFT('Funding Strategy'!$F$26,10)="Investment",N('Funding Strategy'!$I$26)&gt;0,((YEAR(K$4)-YEAR('Funding Strategy'!$E$26))*12+MONTH(K$4)-MONTH('Funding Strategy'!$E$26))&gt;=0,((YEAR(K$4)-YEAR('Funding Strategy'!$E$26))*12+MONTH(K$4)-MONTH('Funding Strategy'!$E$26))&lt;N('Funding Strategy'!$I$26)*12),N('Funding Strategy'!$C$26)/(N('Funding Strategy'!$I$26)*12),0)</f>
        <v>0</v>
      </c>
      <c r="L26" s="158">
        <f>IF(AND(LEFT('Funding Strategy'!$F$26,10)="Investment",N('Funding Strategy'!$I$26)&gt;0,((YEAR(L$4)-YEAR('Funding Strategy'!$E$26))*12+MONTH(L$4)-MONTH('Funding Strategy'!$E$26))&gt;=0,((YEAR(L$4)-YEAR('Funding Strategy'!$E$26))*12+MONTH(L$4)-MONTH('Funding Strategy'!$E$26))&lt;N('Funding Strategy'!$I$26)*12),N('Funding Strategy'!$C$26)/(N('Funding Strategy'!$I$26)*12),0)</f>
        <v>0</v>
      </c>
      <c r="M26" s="158">
        <f>IF(AND(LEFT('Funding Strategy'!$F$26,10)="Investment",N('Funding Strategy'!$I$26)&gt;0,((YEAR(M$4)-YEAR('Funding Strategy'!$E$26))*12+MONTH(M$4)-MONTH('Funding Strategy'!$E$26))&gt;=0,((YEAR(M$4)-YEAR('Funding Strategy'!$E$26))*12+MONTH(M$4)-MONTH('Funding Strategy'!$E$26))&lt;N('Funding Strategy'!$I$26)*12),N('Funding Strategy'!$C$26)/(N('Funding Strategy'!$I$26)*12),0)</f>
        <v>0</v>
      </c>
      <c r="N26" s="158">
        <f>IF(AND(LEFT('Funding Strategy'!$F$26,10)="Investment",N('Funding Strategy'!$I$26)&gt;0,((YEAR(N$4)-YEAR('Funding Strategy'!$E$26))*12+MONTH(N$4)-MONTH('Funding Strategy'!$E$26))&gt;=0,((YEAR(N$4)-YEAR('Funding Strategy'!$E$26))*12+MONTH(N$4)-MONTH('Funding Strategy'!$E$26))&lt;N('Funding Strategy'!$I$26)*12),N('Funding Strategy'!$C$26)/(N('Funding Strategy'!$I$26)*12),0)</f>
        <v>0</v>
      </c>
      <c r="O26" s="158">
        <f>IF(AND(LEFT('Funding Strategy'!$F$26,10)="Investment",N('Funding Strategy'!$I$26)&gt;0,((YEAR(O$4)-YEAR('Funding Strategy'!$E$26))*12+MONTH(O$4)-MONTH('Funding Strategy'!$E$26))&gt;=0,((YEAR(O$4)-YEAR('Funding Strategy'!$E$26))*12+MONTH(O$4)-MONTH('Funding Strategy'!$E$26))&lt;N('Funding Strategy'!$I$26)*12),N('Funding Strategy'!$C$26)/(N('Funding Strategy'!$I$26)*12),0)</f>
        <v>0</v>
      </c>
      <c r="P26" s="158">
        <f>IF(AND(LEFT('Funding Strategy'!$F$26,10)="Investment",N('Funding Strategy'!$I$26)&gt;0,((YEAR(P$4)-YEAR('Funding Strategy'!$E$26))*12+MONTH(P$4)-MONTH('Funding Strategy'!$E$26))&gt;=0,((YEAR(P$4)-YEAR('Funding Strategy'!$E$26))*12+MONTH(P$4)-MONTH('Funding Strategy'!$E$26))&lt;N('Funding Strategy'!$I$26)*12),N('Funding Strategy'!$C$26)/(N('Funding Strategy'!$I$26)*12),0)</f>
        <v>0</v>
      </c>
      <c r="Q26" s="158">
        <f>IF(AND(LEFT('Funding Strategy'!$F$26,10)="Investment",N('Funding Strategy'!$I$26)&gt;0,((YEAR(Q$4)-YEAR('Funding Strategy'!$E$26))*12+MONTH(Q$4)-MONTH('Funding Strategy'!$E$26))&gt;=0,((YEAR(Q$4)-YEAR('Funding Strategy'!$E$26))*12+MONTH(Q$4)-MONTH('Funding Strategy'!$E$26))&lt;N('Funding Strategy'!$I$26)*12),N('Funding Strategy'!$C$26)/(N('Funding Strategy'!$I$26)*12),0)</f>
        <v>0</v>
      </c>
      <c r="R26" s="158">
        <f>IF(AND(LEFT('Funding Strategy'!$F$26,10)="Investment",N('Funding Strategy'!$I$26)&gt;0,((YEAR(R$4)-YEAR('Funding Strategy'!$E$26))*12+MONTH(R$4)-MONTH('Funding Strategy'!$E$26))&gt;=0,((YEAR(R$4)-YEAR('Funding Strategy'!$E$26))*12+MONTH(R$4)-MONTH('Funding Strategy'!$E$26))&lt;N('Funding Strategy'!$I$26)*12),N('Funding Strategy'!$C$26)/(N('Funding Strategy'!$I$26)*12),0)</f>
        <v>0</v>
      </c>
      <c r="S26" s="158">
        <f>IF(AND(LEFT('Funding Strategy'!$F$26,10)="Investment",N('Funding Strategy'!$I$26)&gt;0,((YEAR(S$4)-YEAR('Funding Strategy'!$E$26))*12+MONTH(S$4)-MONTH('Funding Strategy'!$E$26))&gt;=0,((YEAR(S$4)-YEAR('Funding Strategy'!$E$26))*12+MONTH(S$4)-MONTH('Funding Strategy'!$E$26))&lt;N('Funding Strategy'!$I$26)*12),N('Funding Strategy'!$C$26)/(N('Funding Strategy'!$I$26)*12),0)</f>
        <v>0</v>
      </c>
      <c r="T26" s="158">
        <f>IF(AND(LEFT('Funding Strategy'!$F$26,10)="Investment",N('Funding Strategy'!$I$26)&gt;0,((YEAR(T$4)-YEAR('Funding Strategy'!$E$26))*12+MONTH(T$4)-MONTH('Funding Strategy'!$E$26))&gt;=0,((YEAR(T$4)-YEAR('Funding Strategy'!$E$26))*12+MONTH(T$4)-MONTH('Funding Strategy'!$E$26))&lt;N('Funding Strategy'!$I$26)*12),N('Funding Strategy'!$C$26)/(N('Funding Strategy'!$I$26)*12),0)</f>
        <v>0</v>
      </c>
      <c r="U26" s="158">
        <f>IF(AND(LEFT('Funding Strategy'!$F$26,10)="Investment",N('Funding Strategy'!$I$26)&gt;0,((YEAR(U$4)-YEAR('Funding Strategy'!$E$26))*12+MONTH(U$4)-MONTH('Funding Strategy'!$E$26))&gt;=0,((YEAR(U$4)-YEAR('Funding Strategy'!$E$26))*12+MONTH(U$4)-MONTH('Funding Strategy'!$E$26))&lt;N('Funding Strategy'!$I$26)*12),N('Funding Strategy'!$C$26)/(N('Funding Strategy'!$I$26)*12),0)</f>
        <v>0</v>
      </c>
      <c r="V26" s="158">
        <f>IF(AND(LEFT('Funding Strategy'!$F$26,10)="Investment",N('Funding Strategy'!$I$26)&gt;0,((YEAR(V$4)-YEAR('Funding Strategy'!$E$26))*12+MONTH(V$4)-MONTH('Funding Strategy'!$E$26))&gt;=0,((YEAR(V$4)-YEAR('Funding Strategy'!$E$26))*12+MONTH(V$4)-MONTH('Funding Strategy'!$E$26))&lt;N('Funding Strategy'!$I$26)*12),N('Funding Strategy'!$C$26)/(N('Funding Strategy'!$I$26)*12),0)</f>
        <v>0</v>
      </c>
      <c r="W26" s="158">
        <f>IF(AND(LEFT('Funding Strategy'!$F$26,10)="Investment",N('Funding Strategy'!$I$26)&gt;0,((YEAR(W$4)-YEAR('Funding Strategy'!$E$26))*12+MONTH(W$4)-MONTH('Funding Strategy'!$E$26))&gt;=0,((YEAR(W$4)-YEAR('Funding Strategy'!$E$26))*12+MONTH(W$4)-MONTH('Funding Strategy'!$E$26))&lt;N('Funding Strategy'!$I$26)*12),N('Funding Strategy'!$C$26)/(N('Funding Strategy'!$I$26)*12),0)</f>
        <v>0</v>
      </c>
      <c r="X26" s="158">
        <f>IF(AND(LEFT('Funding Strategy'!$F$26,10)="Investment",N('Funding Strategy'!$I$26)&gt;0,((YEAR(X$4)-YEAR('Funding Strategy'!$E$26))*12+MONTH(X$4)-MONTH('Funding Strategy'!$E$26))&gt;=0,((YEAR(X$4)-YEAR('Funding Strategy'!$E$26))*12+MONTH(X$4)-MONTH('Funding Strategy'!$E$26))&lt;N('Funding Strategy'!$I$26)*12),N('Funding Strategy'!$C$26)/(N('Funding Strategy'!$I$26)*12),0)</f>
        <v>0</v>
      </c>
      <c r="Y26" s="158">
        <f>IF(AND(LEFT('Funding Strategy'!$F$26,10)="Investment",N('Funding Strategy'!$I$26)&gt;0,((YEAR(Y$4)-YEAR('Funding Strategy'!$E$26))*12+MONTH(Y$4)-MONTH('Funding Strategy'!$E$26))&gt;=0,((YEAR(Y$4)-YEAR('Funding Strategy'!$E$26))*12+MONTH(Y$4)-MONTH('Funding Strategy'!$E$26))&lt;N('Funding Strategy'!$I$26)*12),N('Funding Strategy'!$C$26)/(N('Funding Strategy'!$I$26)*12),0)</f>
        <v>0</v>
      </c>
      <c r="Z26" s="158">
        <f>IF(AND(LEFT('Funding Strategy'!$F$26,10)="Investment",N('Funding Strategy'!$I$26)&gt;0,((YEAR(Z$4)-YEAR('Funding Strategy'!$E$26))*12+MONTH(Z$4)-MONTH('Funding Strategy'!$E$26))&gt;=0,((YEAR(Z$4)-YEAR('Funding Strategy'!$E$26))*12+MONTH(Z$4)-MONTH('Funding Strategy'!$E$26))&lt;N('Funding Strategy'!$I$26)*12),N('Funding Strategy'!$C$26)/(N('Funding Strategy'!$I$26)*12),0)</f>
        <v>0</v>
      </c>
      <c r="AA26" s="158">
        <f>IF(AND(LEFT('Funding Strategy'!$F$26,10)="Investment",N('Funding Strategy'!$I$26)&gt;0,((YEAR(AA$4)-YEAR('Funding Strategy'!$E$26))*12+MONTH(AA$4)-MONTH('Funding Strategy'!$E$26))&gt;=0,((YEAR(AA$4)-YEAR('Funding Strategy'!$E$26))*12+MONTH(AA$4)-MONTH('Funding Strategy'!$E$26))&lt;N('Funding Strategy'!$I$26)*12),N('Funding Strategy'!$C$26)/(N('Funding Strategy'!$I$26)*12),0)</f>
        <v>0</v>
      </c>
      <c r="AB26" s="158">
        <f>IF(AND(LEFT('Funding Strategy'!$F$26,10)="Investment",N('Funding Strategy'!$I$26)&gt;0,((YEAR(AB$4)-YEAR('Funding Strategy'!$E$26))*12+MONTH(AB$4)-MONTH('Funding Strategy'!$E$26))&gt;=0,((YEAR(AB$4)-YEAR('Funding Strategy'!$E$26))*12+MONTH(AB$4)-MONTH('Funding Strategy'!$E$26))&lt;N('Funding Strategy'!$I$26)*12),N('Funding Strategy'!$C$26)/(N('Funding Strategy'!$I$26)*12),0)</f>
        <v>0</v>
      </c>
      <c r="AC26" s="158">
        <f>IF(AND(LEFT('Funding Strategy'!$F$26,10)="Investment",N('Funding Strategy'!$I$26)&gt;0,((YEAR(AC$4)-YEAR('Funding Strategy'!$E$26))*12+MONTH(AC$4)-MONTH('Funding Strategy'!$E$26))&gt;=0,((YEAR(AC$4)-YEAR('Funding Strategy'!$E$26))*12+MONTH(AC$4)-MONTH('Funding Strategy'!$E$26))&lt;N('Funding Strategy'!$I$26)*12),N('Funding Strategy'!$C$26)/(N('Funding Strategy'!$I$26)*12),0)</f>
        <v>0</v>
      </c>
      <c r="AD26" s="158">
        <f>IF(AND(LEFT('Funding Strategy'!$F$26,10)="Investment",N('Funding Strategy'!$I$26)&gt;0,((YEAR(AD$4)-YEAR('Funding Strategy'!$E$26))*12+MONTH(AD$4)-MONTH('Funding Strategy'!$E$26))&gt;=0,((YEAR(AD$4)-YEAR('Funding Strategy'!$E$26))*12+MONTH(AD$4)-MONTH('Funding Strategy'!$E$26))&lt;N('Funding Strategy'!$I$26)*12),N('Funding Strategy'!$C$26)/(N('Funding Strategy'!$I$26)*12),0)</f>
        <v>0</v>
      </c>
      <c r="AE26" s="158">
        <f>IF(AND(LEFT('Funding Strategy'!$F$26,10)="Investment",N('Funding Strategy'!$I$26)&gt;0,((YEAR(AE$4)-YEAR('Funding Strategy'!$E$26))*12+MONTH(AE$4)-MONTH('Funding Strategy'!$E$26))&gt;=0,((YEAR(AE$4)-YEAR('Funding Strategy'!$E$26))*12+MONTH(AE$4)-MONTH('Funding Strategy'!$E$26))&lt;N('Funding Strategy'!$I$26)*12),N('Funding Strategy'!$C$26)/(N('Funding Strategy'!$I$26)*12),0)</f>
        <v>0</v>
      </c>
      <c r="AF26" s="158">
        <f>IF(AND(LEFT('Funding Strategy'!$F$26,10)="Investment",N('Funding Strategy'!$I$26)&gt;0,((YEAR(AF$4)-YEAR('Funding Strategy'!$E$26))*12+MONTH(AF$4)-MONTH('Funding Strategy'!$E$26))&gt;=0,((YEAR(AF$4)-YEAR('Funding Strategy'!$E$26))*12+MONTH(AF$4)-MONTH('Funding Strategy'!$E$26))&lt;N('Funding Strategy'!$I$26)*12),N('Funding Strategy'!$C$26)/(N('Funding Strategy'!$I$26)*12),0)</f>
        <v>0</v>
      </c>
      <c r="AG26" s="158">
        <f>IF(AND(LEFT('Funding Strategy'!$F$26,10)="Investment",N('Funding Strategy'!$I$26)&gt;0,((YEAR(AG$4)-YEAR('Funding Strategy'!$E$26))*12+MONTH(AG$4)-MONTH('Funding Strategy'!$E$26))&gt;=0,((YEAR(AG$4)-YEAR('Funding Strategy'!$E$26))*12+MONTH(AG$4)-MONTH('Funding Strategy'!$E$26))&lt;N('Funding Strategy'!$I$26)*12),N('Funding Strategy'!$C$26)/(N('Funding Strategy'!$I$26)*12),0)</f>
        <v>0</v>
      </c>
      <c r="AH26" s="158">
        <f>IF(AND(LEFT('Funding Strategy'!$F$26,10)="Investment",N('Funding Strategy'!$I$26)&gt;0,((YEAR(AH$4)-YEAR('Funding Strategy'!$E$26))*12+MONTH(AH$4)-MONTH('Funding Strategy'!$E$26))&gt;=0,((YEAR(AH$4)-YEAR('Funding Strategy'!$E$26))*12+MONTH(AH$4)-MONTH('Funding Strategy'!$E$26))&lt;N('Funding Strategy'!$I$26)*12),N('Funding Strategy'!$C$26)/(N('Funding Strategy'!$I$26)*12),0)</f>
        <v>0</v>
      </c>
      <c r="AI26" s="158">
        <f>IF(AND(LEFT('Funding Strategy'!$F$26,10)="Investment",N('Funding Strategy'!$I$26)&gt;0,((YEAR(AI$4)-YEAR('Funding Strategy'!$E$26))*12+MONTH(AI$4)-MONTH('Funding Strategy'!$E$26))&gt;=0,((YEAR(AI$4)-YEAR('Funding Strategy'!$E$26))*12+MONTH(AI$4)-MONTH('Funding Strategy'!$E$26))&lt;N('Funding Strategy'!$I$26)*12),N('Funding Strategy'!$C$26)/(N('Funding Strategy'!$I$26)*12),0)</f>
        <v>0</v>
      </c>
      <c r="AJ26" s="158">
        <f>IF(AND(LEFT('Funding Strategy'!$F$26,10)="Investment",N('Funding Strategy'!$I$26)&gt;0,((YEAR(AJ$4)-YEAR('Funding Strategy'!$E$26))*12+MONTH(AJ$4)-MONTH('Funding Strategy'!$E$26))&gt;=0,((YEAR(AJ$4)-YEAR('Funding Strategy'!$E$26))*12+MONTH(AJ$4)-MONTH('Funding Strategy'!$E$26))&lt;N('Funding Strategy'!$I$26)*12),N('Funding Strategy'!$C$26)/(N('Funding Strategy'!$I$26)*12),0)</f>
        <v>0</v>
      </c>
      <c r="AK26" s="158">
        <f>IF(AND(LEFT('Funding Strategy'!$F$26,10)="Investment",N('Funding Strategy'!$I$26)&gt;0,((YEAR(AK$4)-YEAR('Funding Strategy'!$E$26))*12+MONTH(AK$4)-MONTH('Funding Strategy'!$E$26))&gt;=0,((YEAR(AK$4)-YEAR('Funding Strategy'!$E$26))*12+MONTH(AK$4)-MONTH('Funding Strategy'!$E$26))&lt;N('Funding Strategy'!$I$26)*12),N('Funding Strategy'!$C$26)/(N('Funding Strategy'!$I$26)*12),0)</f>
        <v>0</v>
      </c>
      <c r="AL26" s="158">
        <f>IF(AND(LEFT('Funding Strategy'!$F$26,10)="Investment",N('Funding Strategy'!$I$26)&gt;0,((YEAR(AL$4)-YEAR('Funding Strategy'!$E$26))*12+MONTH(AL$4)-MONTH('Funding Strategy'!$E$26))&gt;=0,((YEAR(AL$4)-YEAR('Funding Strategy'!$E$26))*12+MONTH(AL$4)-MONTH('Funding Strategy'!$E$26))&lt;N('Funding Strategy'!$I$26)*12),N('Funding Strategy'!$C$26)/(N('Funding Strategy'!$I$26)*12),0)</f>
        <v>0</v>
      </c>
      <c r="AM26" s="158"/>
      <c r="AN26" s="158">
        <f t="shared" si="3"/>
        <v>0</v>
      </c>
    </row>
    <row r="27" spans="1:40" ht="15" customHeight="1">
      <c r="A27" s="119" t="s">
        <v>249</v>
      </c>
      <c r="B27" s="119"/>
      <c r="C27" s="159">
        <f t="shared" ref="C27:AL27" si="4">SUM(C19:C26)</f>
        <v>0</v>
      </c>
      <c r="D27" s="159">
        <f t="shared" si="4"/>
        <v>0</v>
      </c>
      <c r="E27" s="159">
        <f t="shared" si="4"/>
        <v>0</v>
      </c>
      <c r="F27" s="159">
        <f t="shared" si="4"/>
        <v>0</v>
      </c>
      <c r="G27" s="159">
        <f t="shared" si="4"/>
        <v>0</v>
      </c>
      <c r="H27" s="159">
        <f t="shared" si="4"/>
        <v>0</v>
      </c>
      <c r="I27" s="159">
        <f t="shared" si="4"/>
        <v>0</v>
      </c>
      <c r="J27" s="159">
        <f t="shared" si="4"/>
        <v>0</v>
      </c>
      <c r="K27" s="159">
        <f t="shared" si="4"/>
        <v>0</v>
      </c>
      <c r="L27" s="159">
        <f t="shared" si="4"/>
        <v>0</v>
      </c>
      <c r="M27" s="159">
        <f t="shared" si="4"/>
        <v>0</v>
      </c>
      <c r="N27" s="159">
        <f t="shared" si="4"/>
        <v>0</v>
      </c>
      <c r="O27" s="159">
        <f t="shared" si="4"/>
        <v>0</v>
      </c>
      <c r="P27" s="159">
        <f t="shared" si="4"/>
        <v>0</v>
      </c>
      <c r="Q27" s="159">
        <f t="shared" si="4"/>
        <v>0</v>
      </c>
      <c r="R27" s="159">
        <f t="shared" si="4"/>
        <v>0</v>
      </c>
      <c r="S27" s="159">
        <f t="shared" si="4"/>
        <v>0</v>
      </c>
      <c r="T27" s="159">
        <f t="shared" si="4"/>
        <v>0</v>
      </c>
      <c r="U27" s="159">
        <f t="shared" si="4"/>
        <v>0</v>
      </c>
      <c r="V27" s="159">
        <f t="shared" si="4"/>
        <v>0</v>
      </c>
      <c r="W27" s="159">
        <f t="shared" si="4"/>
        <v>0</v>
      </c>
      <c r="X27" s="159">
        <f t="shared" si="4"/>
        <v>0</v>
      </c>
      <c r="Y27" s="159">
        <f t="shared" si="4"/>
        <v>0</v>
      </c>
      <c r="Z27" s="159">
        <f t="shared" si="4"/>
        <v>0</v>
      </c>
      <c r="AA27" s="159">
        <f t="shared" si="4"/>
        <v>0</v>
      </c>
      <c r="AB27" s="159">
        <f t="shared" si="4"/>
        <v>0</v>
      </c>
      <c r="AC27" s="159">
        <f t="shared" si="4"/>
        <v>0</v>
      </c>
      <c r="AD27" s="159">
        <f t="shared" si="4"/>
        <v>0</v>
      </c>
      <c r="AE27" s="159">
        <f t="shared" si="4"/>
        <v>0</v>
      </c>
      <c r="AF27" s="159">
        <f t="shared" si="4"/>
        <v>0</v>
      </c>
      <c r="AG27" s="159">
        <f t="shared" si="4"/>
        <v>0</v>
      </c>
      <c r="AH27" s="159">
        <f t="shared" si="4"/>
        <v>0</v>
      </c>
      <c r="AI27" s="159">
        <f t="shared" si="4"/>
        <v>0</v>
      </c>
      <c r="AJ27" s="159">
        <f t="shared" si="4"/>
        <v>0</v>
      </c>
      <c r="AK27" s="159">
        <f t="shared" si="4"/>
        <v>0</v>
      </c>
      <c r="AL27" s="159">
        <f t="shared" si="4"/>
        <v>0</v>
      </c>
      <c r="AM27" s="159"/>
      <c r="AN27" s="159">
        <f t="shared" si="3"/>
        <v>0</v>
      </c>
    </row>
  </sheetData>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37624E"/>
    <pageSetUpPr fitToPage="1"/>
  </sheetPr>
  <dimension ref="B1:AQ169"/>
  <sheetViews>
    <sheetView zoomScale="75" zoomScaleNormal="75" workbookViewId="0">
      <selection activeCell="A8" sqref="A8"/>
    </sheetView>
  </sheetViews>
  <sheetFormatPr defaultColWidth="11" defaultRowHeight="15.75"/>
  <cols>
    <col min="1" max="1" width="5.375" customWidth="1"/>
    <col min="2" max="2" width="38.625" customWidth="1"/>
    <col min="3" max="11" width="10.625" customWidth="1"/>
  </cols>
  <sheetData>
    <row r="1" spans="2:41" ht="15.75" customHeight="1">
      <c r="B1" t="s">
        <v>250</v>
      </c>
      <c r="C1" s="166">
        <v>44739</v>
      </c>
      <c r="E1" s="26" t="s">
        <v>251</v>
      </c>
    </row>
    <row r="2" spans="2:41" ht="15.75" customHeight="1">
      <c r="B2" s="167" t="s">
        <v>252</v>
      </c>
    </row>
    <row r="3" spans="2:41" ht="30" customHeight="1">
      <c r="C3" s="168" t="s">
        <v>253</v>
      </c>
      <c r="D3" s="168" t="s">
        <v>254</v>
      </c>
      <c r="E3" s="168" t="s">
        <v>255</v>
      </c>
      <c r="F3" s="168" t="s">
        <v>256</v>
      </c>
    </row>
    <row r="4" spans="2:41" ht="16.5" customHeight="1">
      <c r="B4" s="169" t="s">
        <v>257</v>
      </c>
      <c r="C4" s="170">
        <v>1</v>
      </c>
      <c r="D4" s="170">
        <v>1</v>
      </c>
      <c r="E4" s="170">
        <v>1</v>
      </c>
      <c r="F4" s="170">
        <v>1</v>
      </c>
    </row>
    <row r="5" spans="2:41" ht="15.75" customHeight="1">
      <c r="C5" s="171" t="s">
        <v>76</v>
      </c>
      <c r="P5" s="172" t="s">
        <v>99</v>
      </c>
      <c r="AC5" s="172" t="s">
        <v>100</v>
      </c>
    </row>
    <row r="6" spans="2:41" ht="15.75" customHeight="1">
      <c r="B6" s="173" t="s">
        <v>258</v>
      </c>
      <c r="C6" s="174" t="s">
        <v>122</v>
      </c>
      <c r="D6" s="174" t="s">
        <v>123</v>
      </c>
      <c r="E6" s="174" t="s">
        <v>124</v>
      </c>
      <c r="F6" s="174" t="s">
        <v>125</v>
      </c>
      <c r="G6" s="174" t="s">
        <v>126</v>
      </c>
      <c r="H6" s="174" t="s">
        <v>127</v>
      </c>
      <c r="I6" s="174" t="s">
        <v>128</v>
      </c>
      <c r="J6" s="174" t="s">
        <v>129</v>
      </c>
      <c r="K6" s="174" t="s">
        <v>130</v>
      </c>
      <c r="L6" s="174" t="s">
        <v>131</v>
      </c>
      <c r="M6" s="174" t="s">
        <v>132</v>
      </c>
      <c r="N6" s="175" t="s">
        <v>133</v>
      </c>
      <c r="O6" s="176" t="s">
        <v>77</v>
      </c>
      <c r="P6" s="174" t="s">
        <v>122</v>
      </c>
      <c r="Q6" s="174" t="s">
        <v>123</v>
      </c>
      <c r="R6" s="174" t="s">
        <v>124</v>
      </c>
      <c r="S6" s="174" t="s">
        <v>125</v>
      </c>
      <c r="T6" s="174" t="s">
        <v>126</v>
      </c>
      <c r="U6" s="174" t="s">
        <v>127</v>
      </c>
      <c r="V6" s="174" t="s">
        <v>128</v>
      </c>
      <c r="W6" s="174" t="s">
        <v>129</v>
      </c>
      <c r="X6" s="174" t="s">
        <v>130</v>
      </c>
      <c r="Y6" s="174" t="s">
        <v>131</v>
      </c>
      <c r="Z6" s="174" t="s">
        <v>132</v>
      </c>
      <c r="AA6" s="175" t="s">
        <v>133</v>
      </c>
      <c r="AB6" s="176" t="s">
        <v>77</v>
      </c>
      <c r="AC6" s="174" t="s">
        <v>122</v>
      </c>
      <c r="AD6" s="174" t="s">
        <v>123</v>
      </c>
      <c r="AE6" s="174" t="s">
        <v>124</v>
      </c>
      <c r="AF6" s="174" t="s">
        <v>125</v>
      </c>
      <c r="AG6" s="174" t="s">
        <v>126</v>
      </c>
      <c r="AH6" s="174" t="s">
        <v>127</v>
      </c>
      <c r="AI6" s="174" t="s">
        <v>128</v>
      </c>
      <c r="AJ6" s="174" t="s">
        <v>129</v>
      </c>
      <c r="AK6" s="174" t="s">
        <v>130</v>
      </c>
      <c r="AL6" s="174" t="s">
        <v>131</v>
      </c>
      <c r="AM6" s="174" t="s">
        <v>132</v>
      </c>
      <c r="AN6" s="175" t="s">
        <v>133</v>
      </c>
      <c r="AO6" s="176" t="s">
        <v>77</v>
      </c>
    </row>
    <row r="7" spans="2:41" ht="15.75" customHeight="1">
      <c r="B7" s="127"/>
      <c r="C7" s="127"/>
      <c r="D7" s="127"/>
      <c r="E7" s="127"/>
      <c r="F7" s="127"/>
      <c r="G7" s="127"/>
      <c r="H7" s="127"/>
      <c r="I7" s="127"/>
      <c r="J7" s="127"/>
      <c r="K7" s="127"/>
      <c r="L7" s="127"/>
      <c r="M7" s="127"/>
      <c r="N7" s="127"/>
      <c r="O7" s="177"/>
      <c r="P7" s="127"/>
      <c r="Q7" s="127"/>
      <c r="R7" s="127"/>
      <c r="S7" s="127"/>
      <c r="T7" s="127"/>
      <c r="U7" s="127"/>
      <c r="V7" s="127"/>
      <c r="W7" s="127"/>
      <c r="X7" s="127"/>
      <c r="Y7" s="127"/>
      <c r="Z7" s="127"/>
      <c r="AA7" s="127"/>
      <c r="AB7" s="177"/>
      <c r="AC7" s="127"/>
      <c r="AD7" s="127"/>
      <c r="AE7" s="127"/>
      <c r="AF7" s="127"/>
      <c r="AG7" s="127"/>
      <c r="AH7" s="127"/>
      <c r="AI7" s="127"/>
      <c r="AJ7" s="127"/>
      <c r="AK7" s="127"/>
      <c r="AL7" s="127"/>
      <c r="AM7" s="127"/>
      <c r="AN7" s="127"/>
      <c r="AO7" s="177"/>
    </row>
    <row r="8" spans="2:41" ht="15.75" customHeight="1">
      <c r="B8" s="178" t="s">
        <v>259</v>
      </c>
      <c r="C8" s="179">
        <f>'Revenues &amp; Variable Costs'!AV10</f>
        <v>0</v>
      </c>
      <c r="D8" s="179">
        <f>'Revenues &amp; Variable Costs'!AW10</f>
        <v>0</v>
      </c>
      <c r="E8" s="179">
        <f>'Revenues &amp; Variable Costs'!AX10</f>
        <v>0</v>
      </c>
      <c r="F8" s="179">
        <f>'Revenues &amp; Variable Costs'!AY10</f>
        <v>0</v>
      </c>
      <c r="G8" s="179">
        <f>'Revenues &amp; Variable Costs'!AZ10</f>
        <v>0</v>
      </c>
      <c r="H8" s="179">
        <f>'Revenues &amp; Variable Costs'!BA10</f>
        <v>0</v>
      </c>
      <c r="I8" s="179">
        <f>'Revenues &amp; Variable Costs'!BB10</f>
        <v>0</v>
      </c>
      <c r="J8" s="179">
        <f>'Revenues &amp; Variable Costs'!BC10</f>
        <v>0</v>
      </c>
      <c r="K8" s="179">
        <f>'Revenues &amp; Variable Costs'!BD10</f>
        <v>0</v>
      </c>
      <c r="L8" s="179">
        <f>'Revenues &amp; Variable Costs'!BE10</f>
        <v>0</v>
      </c>
      <c r="M8" s="179">
        <f>'Revenues &amp; Variable Costs'!BF10</f>
        <v>0</v>
      </c>
      <c r="N8" s="179">
        <f>'Revenues &amp; Variable Costs'!BG10</f>
        <v>0</v>
      </c>
      <c r="O8" s="179">
        <f>'Revenues &amp; Variable Costs'!BH10</f>
        <v>0</v>
      </c>
      <c r="P8" s="179">
        <f>'Revenues &amp; Variable Costs'!BI10</f>
        <v>2000</v>
      </c>
      <c r="Q8" s="179">
        <f>'Revenues &amp; Variable Costs'!BJ10</f>
        <v>2000</v>
      </c>
      <c r="R8" s="179">
        <f>'Revenues &amp; Variable Costs'!BK10</f>
        <v>0</v>
      </c>
      <c r="S8" s="179">
        <f>'Revenues &amp; Variable Costs'!BL10</f>
        <v>0</v>
      </c>
      <c r="T8" s="179">
        <f>'Revenues &amp; Variable Costs'!BM10</f>
        <v>0</v>
      </c>
      <c r="U8" s="179">
        <f>'Revenues &amp; Variable Costs'!BN10</f>
        <v>0</v>
      </c>
      <c r="V8" s="179">
        <f>'Revenues &amp; Variable Costs'!BO10</f>
        <v>0</v>
      </c>
      <c r="W8" s="179">
        <f>'Revenues &amp; Variable Costs'!BP10</f>
        <v>0</v>
      </c>
      <c r="X8" s="179">
        <f>'Revenues &amp; Variable Costs'!BQ10</f>
        <v>0</v>
      </c>
      <c r="Y8" s="179">
        <f>'Revenues &amp; Variable Costs'!BR10</f>
        <v>0</v>
      </c>
      <c r="Z8" s="179">
        <f>'Revenues &amp; Variable Costs'!BS10</f>
        <v>0</v>
      </c>
      <c r="AA8" s="179">
        <f>'Revenues &amp; Variable Costs'!BT10</f>
        <v>0</v>
      </c>
      <c r="AB8" s="179">
        <f>'Revenues &amp; Variable Costs'!BU10</f>
        <v>4000</v>
      </c>
      <c r="AC8" s="179">
        <f>'Revenues &amp; Variable Costs'!BV10</f>
        <v>0</v>
      </c>
      <c r="AD8" s="179">
        <f>'Revenues &amp; Variable Costs'!BW10</f>
        <v>0</v>
      </c>
      <c r="AE8" s="179">
        <f>'Revenues &amp; Variable Costs'!BX10</f>
        <v>0</v>
      </c>
      <c r="AF8" s="179">
        <f>'Revenues &amp; Variable Costs'!BY10</f>
        <v>0</v>
      </c>
      <c r="AG8" s="179">
        <f>'Revenues &amp; Variable Costs'!BZ10</f>
        <v>0</v>
      </c>
      <c r="AH8" s="179">
        <f>'Revenues &amp; Variable Costs'!CA10</f>
        <v>0</v>
      </c>
      <c r="AI8" s="179">
        <f>'Revenues &amp; Variable Costs'!CB10</f>
        <v>0</v>
      </c>
      <c r="AJ8" s="179">
        <f>'Revenues &amp; Variable Costs'!CC10</f>
        <v>0</v>
      </c>
      <c r="AK8" s="179">
        <f>'Revenues &amp; Variable Costs'!CD10</f>
        <v>0</v>
      </c>
      <c r="AL8" s="179">
        <f>'Revenues &amp; Variable Costs'!CE10</f>
        <v>0</v>
      </c>
      <c r="AM8" s="179">
        <f>'Revenues &amp; Variable Costs'!CF10</f>
        <v>0</v>
      </c>
      <c r="AN8" s="179">
        <f>'Revenues &amp; Variable Costs'!CG10</f>
        <v>0</v>
      </c>
      <c r="AO8" s="179">
        <f>'Revenues &amp; Variable Costs'!CH10</f>
        <v>0</v>
      </c>
    </row>
    <row r="9" spans="2:41" ht="16.5" customHeight="1">
      <c r="B9" s="180" t="s">
        <v>260</v>
      </c>
      <c r="C9" s="181">
        <f t="shared" ref="C9:AO9" si="0">C8</f>
        <v>0</v>
      </c>
      <c r="D9" s="181">
        <f t="shared" si="0"/>
        <v>0</v>
      </c>
      <c r="E9" s="181">
        <f t="shared" si="0"/>
        <v>0</v>
      </c>
      <c r="F9" s="181">
        <f t="shared" si="0"/>
        <v>0</v>
      </c>
      <c r="G9" s="181">
        <f t="shared" si="0"/>
        <v>0</v>
      </c>
      <c r="H9" s="181">
        <f t="shared" si="0"/>
        <v>0</v>
      </c>
      <c r="I9" s="181">
        <f t="shared" si="0"/>
        <v>0</v>
      </c>
      <c r="J9" s="181">
        <f t="shared" si="0"/>
        <v>0</v>
      </c>
      <c r="K9" s="181">
        <f t="shared" si="0"/>
        <v>0</v>
      </c>
      <c r="L9" s="181">
        <f t="shared" si="0"/>
        <v>0</v>
      </c>
      <c r="M9" s="181">
        <f t="shared" si="0"/>
        <v>0</v>
      </c>
      <c r="N9" s="181">
        <f t="shared" si="0"/>
        <v>0</v>
      </c>
      <c r="O9" s="181">
        <f t="shared" si="0"/>
        <v>0</v>
      </c>
      <c r="P9" s="181">
        <f t="shared" si="0"/>
        <v>2000</v>
      </c>
      <c r="Q9" s="181">
        <f t="shared" si="0"/>
        <v>2000</v>
      </c>
      <c r="R9" s="181">
        <f t="shared" si="0"/>
        <v>0</v>
      </c>
      <c r="S9" s="181">
        <f t="shared" si="0"/>
        <v>0</v>
      </c>
      <c r="T9" s="181">
        <f t="shared" si="0"/>
        <v>0</v>
      </c>
      <c r="U9" s="181">
        <f t="shared" si="0"/>
        <v>0</v>
      </c>
      <c r="V9" s="181">
        <f t="shared" si="0"/>
        <v>0</v>
      </c>
      <c r="W9" s="181">
        <f t="shared" si="0"/>
        <v>0</v>
      </c>
      <c r="X9" s="181">
        <f t="shared" si="0"/>
        <v>0</v>
      </c>
      <c r="Y9" s="181">
        <f t="shared" si="0"/>
        <v>0</v>
      </c>
      <c r="Z9" s="181">
        <f t="shared" si="0"/>
        <v>0</v>
      </c>
      <c r="AA9" s="181">
        <f t="shared" si="0"/>
        <v>0</v>
      </c>
      <c r="AB9" s="181">
        <f t="shared" si="0"/>
        <v>4000</v>
      </c>
      <c r="AC9" s="181">
        <f t="shared" si="0"/>
        <v>0</v>
      </c>
      <c r="AD9" s="181">
        <f t="shared" si="0"/>
        <v>0</v>
      </c>
      <c r="AE9" s="181">
        <f t="shared" si="0"/>
        <v>0</v>
      </c>
      <c r="AF9" s="181">
        <f t="shared" si="0"/>
        <v>0</v>
      </c>
      <c r="AG9" s="181">
        <f t="shared" si="0"/>
        <v>0</v>
      </c>
      <c r="AH9" s="181">
        <f t="shared" si="0"/>
        <v>0</v>
      </c>
      <c r="AI9" s="181">
        <f t="shared" si="0"/>
        <v>0</v>
      </c>
      <c r="AJ9" s="181">
        <f t="shared" si="0"/>
        <v>0</v>
      </c>
      <c r="AK9" s="181">
        <f t="shared" si="0"/>
        <v>0</v>
      </c>
      <c r="AL9" s="181">
        <f t="shared" si="0"/>
        <v>0</v>
      </c>
      <c r="AM9" s="181">
        <f t="shared" si="0"/>
        <v>0</v>
      </c>
      <c r="AN9" s="181">
        <f t="shared" si="0"/>
        <v>0</v>
      </c>
      <c r="AO9" s="181">
        <f t="shared" si="0"/>
        <v>0</v>
      </c>
    </row>
    <row r="10" spans="2:41" ht="16.5" customHeight="1">
      <c r="B10" s="182" t="s">
        <v>261</v>
      </c>
      <c r="C10" s="183">
        <f t="shared" ref="C10:N10" si="1">C9*$C$4*$D$4</f>
        <v>0</v>
      </c>
      <c r="D10" s="183">
        <f t="shared" si="1"/>
        <v>0</v>
      </c>
      <c r="E10" s="183">
        <f t="shared" si="1"/>
        <v>0</v>
      </c>
      <c r="F10" s="183">
        <f t="shared" si="1"/>
        <v>0</v>
      </c>
      <c r="G10" s="183">
        <f t="shared" si="1"/>
        <v>0</v>
      </c>
      <c r="H10" s="183">
        <f t="shared" si="1"/>
        <v>0</v>
      </c>
      <c r="I10" s="183">
        <f t="shared" si="1"/>
        <v>0</v>
      </c>
      <c r="J10" s="183">
        <f t="shared" si="1"/>
        <v>0</v>
      </c>
      <c r="K10" s="183">
        <f t="shared" si="1"/>
        <v>0</v>
      </c>
      <c r="L10" s="183">
        <f t="shared" si="1"/>
        <v>0</v>
      </c>
      <c r="M10" s="183">
        <f t="shared" si="1"/>
        <v>0</v>
      </c>
      <c r="N10" s="183">
        <f t="shared" si="1"/>
        <v>0</v>
      </c>
      <c r="O10" s="184">
        <f>SUM(C10:N10)</f>
        <v>0</v>
      </c>
      <c r="P10" s="183">
        <f t="shared" ref="P10:AA10" si="2">P9*$C$4*$D$4</f>
        <v>2000</v>
      </c>
      <c r="Q10" s="183">
        <f t="shared" si="2"/>
        <v>2000</v>
      </c>
      <c r="R10" s="183">
        <f t="shared" si="2"/>
        <v>0</v>
      </c>
      <c r="S10" s="183">
        <f t="shared" si="2"/>
        <v>0</v>
      </c>
      <c r="T10" s="183">
        <f t="shared" si="2"/>
        <v>0</v>
      </c>
      <c r="U10" s="183">
        <f t="shared" si="2"/>
        <v>0</v>
      </c>
      <c r="V10" s="183">
        <f t="shared" si="2"/>
        <v>0</v>
      </c>
      <c r="W10" s="183">
        <f t="shared" si="2"/>
        <v>0</v>
      </c>
      <c r="X10" s="183">
        <f t="shared" si="2"/>
        <v>0</v>
      </c>
      <c r="Y10" s="183">
        <f t="shared" si="2"/>
        <v>0</v>
      </c>
      <c r="Z10" s="183">
        <f t="shared" si="2"/>
        <v>0</v>
      </c>
      <c r="AA10" s="183">
        <f t="shared" si="2"/>
        <v>0</v>
      </c>
      <c r="AB10" s="184">
        <f>SUM(P10:AA10)</f>
        <v>4000</v>
      </c>
      <c r="AC10" s="183">
        <f t="shared" ref="AC10:AN10" si="3">AC9*$C$4*$D$4</f>
        <v>0</v>
      </c>
      <c r="AD10" s="183">
        <f t="shared" si="3"/>
        <v>0</v>
      </c>
      <c r="AE10" s="183">
        <f t="shared" si="3"/>
        <v>0</v>
      </c>
      <c r="AF10" s="183">
        <f t="shared" si="3"/>
        <v>0</v>
      </c>
      <c r="AG10" s="183">
        <f t="shared" si="3"/>
        <v>0</v>
      </c>
      <c r="AH10" s="183">
        <f t="shared" si="3"/>
        <v>0</v>
      </c>
      <c r="AI10" s="183">
        <f t="shared" si="3"/>
        <v>0</v>
      </c>
      <c r="AJ10" s="183">
        <f t="shared" si="3"/>
        <v>0</v>
      </c>
      <c r="AK10" s="183">
        <f t="shared" si="3"/>
        <v>0</v>
      </c>
      <c r="AL10" s="183">
        <f t="shared" si="3"/>
        <v>0</v>
      </c>
      <c r="AM10" s="183">
        <f t="shared" si="3"/>
        <v>0</v>
      </c>
      <c r="AN10" s="183">
        <f t="shared" si="3"/>
        <v>0</v>
      </c>
      <c r="AO10" s="184">
        <f>SUM(AC10:AN10)</f>
        <v>0</v>
      </c>
    </row>
    <row r="11" spans="2:41" ht="16.5" customHeight="1">
      <c r="B11" s="127" t="s">
        <v>262</v>
      </c>
      <c r="C11" s="185">
        <f>'Revenues &amp; Variable Costs'!AV20</f>
        <v>0</v>
      </c>
      <c r="D11" s="185">
        <f>'Revenues &amp; Variable Costs'!AW20</f>
        <v>0</v>
      </c>
      <c r="E11" s="185">
        <f>'Revenues &amp; Variable Costs'!AX20</f>
        <v>0</v>
      </c>
      <c r="F11" s="185">
        <f>'Revenues &amp; Variable Costs'!AY20</f>
        <v>0</v>
      </c>
      <c r="G11" s="185">
        <f>'Revenues &amp; Variable Costs'!AZ20</f>
        <v>0</v>
      </c>
      <c r="H11" s="185">
        <f>'Revenues &amp; Variable Costs'!BA20</f>
        <v>0</v>
      </c>
      <c r="I11" s="185">
        <f>'Revenues &amp; Variable Costs'!BB20</f>
        <v>0</v>
      </c>
      <c r="J11" s="185">
        <f>'Revenues &amp; Variable Costs'!BC20</f>
        <v>0</v>
      </c>
      <c r="K11" s="185">
        <f>'Revenues &amp; Variable Costs'!BD20</f>
        <v>0</v>
      </c>
      <c r="L11" s="185">
        <f>'Revenues &amp; Variable Costs'!BE20</f>
        <v>0</v>
      </c>
      <c r="M11" s="185">
        <f>'Revenues &amp; Variable Costs'!BF20</f>
        <v>0</v>
      </c>
      <c r="N11" s="185">
        <f>'Revenues &amp; Variable Costs'!BG20</f>
        <v>0</v>
      </c>
      <c r="O11" s="185">
        <f>'Revenues &amp; Variable Costs'!BH20</f>
        <v>0</v>
      </c>
      <c r="P11" s="185">
        <f>'Revenues &amp; Variable Costs'!BI20</f>
        <v>0</v>
      </c>
      <c r="Q11" s="185">
        <f>'Revenues &amp; Variable Costs'!BJ20</f>
        <v>0</v>
      </c>
      <c r="R11" s="185">
        <f>'Revenues &amp; Variable Costs'!BK20</f>
        <v>0</v>
      </c>
      <c r="S11" s="185">
        <f>'Revenues &amp; Variable Costs'!BL20</f>
        <v>0</v>
      </c>
      <c r="T11" s="185">
        <f>'Revenues &amp; Variable Costs'!BM20</f>
        <v>0</v>
      </c>
      <c r="U11" s="185">
        <f>'Revenues &amp; Variable Costs'!BN20</f>
        <v>0</v>
      </c>
      <c r="V11" s="185">
        <f>'Revenues &amp; Variable Costs'!BO20</f>
        <v>0</v>
      </c>
      <c r="W11" s="185">
        <f>'Revenues &amp; Variable Costs'!BP20</f>
        <v>0</v>
      </c>
      <c r="X11" s="185">
        <f>'Revenues &amp; Variable Costs'!BQ20</f>
        <v>0</v>
      </c>
      <c r="Y11" s="185">
        <f>'Revenues &amp; Variable Costs'!BR20</f>
        <v>0</v>
      </c>
      <c r="Z11" s="185">
        <f>'Revenues &amp; Variable Costs'!BS20</f>
        <v>0</v>
      </c>
      <c r="AA11" s="185">
        <f>'Revenues &amp; Variable Costs'!BT20</f>
        <v>0</v>
      </c>
      <c r="AB11" s="185">
        <f>'Revenues &amp; Variable Costs'!BU20</f>
        <v>0</v>
      </c>
      <c r="AC11" s="185">
        <f>'Revenues &amp; Variable Costs'!BV20</f>
        <v>0</v>
      </c>
      <c r="AD11" s="185">
        <f>'Revenues &amp; Variable Costs'!BW20</f>
        <v>0</v>
      </c>
      <c r="AE11" s="185">
        <f>'Revenues &amp; Variable Costs'!BX20</f>
        <v>0</v>
      </c>
      <c r="AF11" s="185">
        <f>'Revenues &amp; Variable Costs'!BY20</f>
        <v>0</v>
      </c>
      <c r="AG11" s="185">
        <f>'Revenues &amp; Variable Costs'!BZ20</f>
        <v>0</v>
      </c>
      <c r="AH11" s="185">
        <f>'Revenues &amp; Variable Costs'!CA20</f>
        <v>0</v>
      </c>
      <c r="AI11" s="185">
        <f>'Revenues &amp; Variable Costs'!CB20</f>
        <v>0</v>
      </c>
      <c r="AJ11" s="185">
        <f>'Revenues &amp; Variable Costs'!CC20</f>
        <v>0</v>
      </c>
      <c r="AK11" s="185">
        <f>'Revenues &amp; Variable Costs'!CD20</f>
        <v>0</v>
      </c>
      <c r="AL11" s="185">
        <f>'Revenues &amp; Variable Costs'!CE20</f>
        <v>0</v>
      </c>
      <c r="AM11" s="185">
        <f>'Revenues &amp; Variable Costs'!CF20</f>
        <v>0</v>
      </c>
      <c r="AN11" s="185">
        <f>'Revenues &amp; Variable Costs'!CG20</f>
        <v>0</v>
      </c>
      <c r="AO11" s="185">
        <f>'Revenues &amp; Variable Costs'!CH20</f>
        <v>0</v>
      </c>
    </row>
    <row r="12" spans="2:41" ht="16.5" customHeight="1">
      <c r="B12" s="186" t="s">
        <v>263</v>
      </c>
      <c r="C12" s="187">
        <f t="shared" ref="C12:AO12" si="4">C11</f>
        <v>0</v>
      </c>
      <c r="D12" s="187">
        <f t="shared" si="4"/>
        <v>0</v>
      </c>
      <c r="E12" s="187">
        <f t="shared" si="4"/>
        <v>0</v>
      </c>
      <c r="F12" s="187">
        <f t="shared" si="4"/>
        <v>0</v>
      </c>
      <c r="G12" s="187">
        <f t="shared" si="4"/>
        <v>0</v>
      </c>
      <c r="H12" s="187">
        <f t="shared" si="4"/>
        <v>0</v>
      </c>
      <c r="I12" s="187">
        <f t="shared" si="4"/>
        <v>0</v>
      </c>
      <c r="J12" s="187">
        <f t="shared" si="4"/>
        <v>0</v>
      </c>
      <c r="K12" s="187">
        <f t="shared" si="4"/>
        <v>0</v>
      </c>
      <c r="L12" s="187">
        <f t="shared" si="4"/>
        <v>0</v>
      </c>
      <c r="M12" s="187">
        <f t="shared" si="4"/>
        <v>0</v>
      </c>
      <c r="N12" s="187">
        <f t="shared" si="4"/>
        <v>0</v>
      </c>
      <c r="O12" s="187">
        <f t="shared" si="4"/>
        <v>0</v>
      </c>
      <c r="P12" s="187">
        <f t="shared" si="4"/>
        <v>0</v>
      </c>
      <c r="Q12" s="187">
        <f t="shared" si="4"/>
        <v>0</v>
      </c>
      <c r="R12" s="187">
        <f t="shared" si="4"/>
        <v>0</v>
      </c>
      <c r="S12" s="187">
        <f t="shared" si="4"/>
        <v>0</v>
      </c>
      <c r="T12" s="187">
        <f t="shared" si="4"/>
        <v>0</v>
      </c>
      <c r="U12" s="187">
        <f t="shared" si="4"/>
        <v>0</v>
      </c>
      <c r="V12" s="187">
        <f t="shared" si="4"/>
        <v>0</v>
      </c>
      <c r="W12" s="187">
        <f t="shared" si="4"/>
        <v>0</v>
      </c>
      <c r="X12" s="187">
        <f t="shared" si="4"/>
        <v>0</v>
      </c>
      <c r="Y12" s="187">
        <f t="shared" si="4"/>
        <v>0</v>
      </c>
      <c r="Z12" s="187">
        <f t="shared" si="4"/>
        <v>0</v>
      </c>
      <c r="AA12" s="187">
        <f t="shared" si="4"/>
        <v>0</v>
      </c>
      <c r="AB12" s="187">
        <f t="shared" si="4"/>
        <v>0</v>
      </c>
      <c r="AC12" s="187">
        <f t="shared" si="4"/>
        <v>0</v>
      </c>
      <c r="AD12" s="187">
        <f t="shared" si="4"/>
        <v>0</v>
      </c>
      <c r="AE12" s="187">
        <f t="shared" si="4"/>
        <v>0</v>
      </c>
      <c r="AF12" s="187">
        <f t="shared" si="4"/>
        <v>0</v>
      </c>
      <c r="AG12" s="187">
        <f t="shared" si="4"/>
        <v>0</v>
      </c>
      <c r="AH12" s="187">
        <f t="shared" si="4"/>
        <v>0</v>
      </c>
      <c r="AI12" s="187">
        <f t="shared" si="4"/>
        <v>0</v>
      </c>
      <c r="AJ12" s="187">
        <f t="shared" si="4"/>
        <v>0</v>
      </c>
      <c r="AK12" s="187">
        <f t="shared" si="4"/>
        <v>0</v>
      </c>
      <c r="AL12" s="187">
        <f t="shared" si="4"/>
        <v>0</v>
      </c>
      <c r="AM12" s="187">
        <f t="shared" si="4"/>
        <v>0</v>
      </c>
      <c r="AN12" s="187">
        <f t="shared" si="4"/>
        <v>0</v>
      </c>
      <c r="AO12" s="187">
        <f t="shared" si="4"/>
        <v>0</v>
      </c>
    </row>
    <row r="13" spans="2:41" ht="15.75" customHeight="1">
      <c r="B13" s="188" t="s">
        <v>264</v>
      </c>
      <c r="C13" s="189">
        <f t="shared" ref="C13:N13" si="5">C12*$C$4*$E$4</f>
        <v>0</v>
      </c>
      <c r="D13" s="189">
        <f t="shared" si="5"/>
        <v>0</v>
      </c>
      <c r="E13" s="189">
        <f t="shared" si="5"/>
        <v>0</v>
      </c>
      <c r="F13" s="189">
        <f t="shared" si="5"/>
        <v>0</v>
      </c>
      <c r="G13" s="189">
        <f t="shared" si="5"/>
        <v>0</v>
      </c>
      <c r="H13" s="189">
        <f t="shared" si="5"/>
        <v>0</v>
      </c>
      <c r="I13" s="189">
        <f t="shared" si="5"/>
        <v>0</v>
      </c>
      <c r="J13" s="189">
        <f t="shared" si="5"/>
        <v>0</v>
      </c>
      <c r="K13" s="189">
        <f t="shared" si="5"/>
        <v>0</v>
      </c>
      <c r="L13" s="189">
        <f t="shared" si="5"/>
        <v>0</v>
      </c>
      <c r="M13" s="189">
        <f t="shared" si="5"/>
        <v>0</v>
      </c>
      <c r="N13" s="189">
        <f t="shared" si="5"/>
        <v>0</v>
      </c>
      <c r="O13" s="190">
        <f t="shared" ref="O13:O30" si="6">SUM(C13:N13)</f>
        <v>0</v>
      </c>
      <c r="P13" s="189">
        <f t="shared" ref="P13:AA13" si="7">P12*$C$4*$E$4</f>
        <v>0</v>
      </c>
      <c r="Q13" s="189">
        <f t="shared" si="7"/>
        <v>0</v>
      </c>
      <c r="R13" s="189">
        <f t="shared" si="7"/>
        <v>0</v>
      </c>
      <c r="S13" s="189">
        <f t="shared" si="7"/>
        <v>0</v>
      </c>
      <c r="T13" s="189">
        <f t="shared" si="7"/>
        <v>0</v>
      </c>
      <c r="U13" s="189">
        <f t="shared" si="7"/>
        <v>0</v>
      </c>
      <c r="V13" s="189">
        <f t="shared" si="7"/>
        <v>0</v>
      </c>
      <c r="W13" s="189">
        <f t="shared" si="7"/>
        <v>0</v>
      </c>
      <c r="X13" s="189">
        <f t="shared" si="7"/>
        <v>0</v>
      </c>
      <c r="Y13" s="189">
        <f t="shared" si="7"/>
        <v>0</v>
      </c>
      <c r="Z13" s="189">
        <f t="shared" si="7"/>
        <v>0</v>
      </c>
      <c r="AA13" s="189">
        <f t="shared" si="7"/>
        <v>0</v>
      </c>
      <c r="AB13" s="190">
        <f t="shared" ref="AB13:AB30" si="8">SUM(P13:AA13)</f>
        <v>0</v>
      </c>
      <c r="AC13" s="189">
        <f t="shared" ref="AC13:AN13" si="9">AC12*$C$4*$E$4</f>
        <v>0</v>
      </c>
      <c r="AD13" s="189">
        <f t="shared" si="9"/>
        <v>0</v>
      </c>
      <c r="AE13" s="189">
        <f t="shared" si="9"/>
        <v>0</v>
      </c>
      <c r="AF13" s="189">
        <f t="shared" si="9"/>
        <v>0</v>
      </c>
      <c r="AG13" s="189">
        <f t="shared" si="9"/>
        <v>0</v>
      </c>
      <c r="AH13" s="189">
        <f t="shared" si="9"/>
        <v>0</v>
      </c>
      <c r="AI13" s="189">
        <f t="shared" si="9"/>
        <v>0</v>
      </c>
      <c r="AJ13" s="189">
        <f t="shared" si="9"/>
        <v>0</v>
      </c>
      <c r="AK13" s="189">
        <f t="shared" si="9"/>
        <v>0</v>
      </c>
      <c r="AL13" s="189">
        <f t="shared" si="9"/>
        <v>0</v>
      </c>
      <c r="AM13" s="189">
        <f t="shared" si="9"/>
        <v>0</v>
      </c>
      <c r="AN13" s="189">
        <f t="shared" si="9"/>
        <v>0</v>
      </c>
      <c r="AO13" s="190">
        <f t="shared" ref="AO13:AO30" si="10">SUM(AC13:AN13)</f>
        <v>0</v>
      </c>
    </row>
    <row r="14" spans="2:41" s="191" customFormat="1" ht="15.75" customHeight="1">
      <c r="B14" s="192" t="s">
        <v>265</v>
      </c>
      <c r="C14" s="193">
        <f t="shared" ref="C14:N14" si="11">+C10-C13</f>
        <v>0</v>
      </c>
      <c r="D14" s="193">
        <f t="shared" si="11"/>
        <v>0</v>
      </c>
      <c r="E14" s="193">
        <f t="shared" si="11"/>
        <v>0</v>
      </c>
      <c r="F14" s="193">
        <f t="shared" si="11"/>
        <v>0</v>
      </c>
      <c r="G14" s="193">
        <f t="shared" si="11"/>
        <v>0</v>
      </c>
      <c r="H14" s="193">
        <f t="shared" si="11"/>
        <v>0</v>
      </c>
      <c r="I14" s="193">
        <f t="shared" si="11"/>
        <v>0</v>
      </c>
      <c r="J14" s="193">
        <f t="shared" si="11"/>
        <v>0</v>
      </c>
      <c r="K14" s="193">
        <f t="shared" si="11"/>
        <v>0</v>
      </c>
      <c r="L14" s="193">
        <f t="shared" si="11"/>
        <v>0</v>
      </c>
      <c r="M14" s="193">
        <f t="shared" si="11"/>
        <v>0</v>
      </c>
      <c r="N14" s="193">
        <f t="shared" si="11"/>
        <v>0</v>
      </c>
      <c r="O14" s="194">
        <f t="shared" si="6"/>
        <v>0</v>
      </c>
      <c r="P14" s="193">
        <f t="shared" ref="P14:AA14" si="12">+P10-P13</f>
        <v>2000</v>
      </c>
      <c r="Q14" s="193">
        <f t="shared" si="12"/>
        <v>2000</v>
      </c>
      <c r="R14" s="193">
        <f t="shared" si="12"/>
        <v>0</v>
      </c>
      <c r="S14" s="193">
        <f t="shared" si="12"/>
        <v>0</v>
      </c>
      <c r="T14" s="193">
        <f t="shared" si="12"/>
        <v>0</v>
      </c>
      <c r="U14" s="193">
        <f t="shared" si="12"/>
        <v>0</v>
      </c>
      <c r="V14" s="193">
        <f t="shared" si="12"/>
        <v>0</v>
      </c>
      <c r="W14" s="193">
        <f t="shared" si="12"/>
        <v>0</v>
      </c>
      <c r="X14" s="193">
        <f t="shared" si="12"/>
        <v>0</v>
      </c>
      <c r="Y14" s="193">
        <f t="shared" si="12"/>
        <v>0</v>
      </c>
      <c r="Z14" s="193">
        <f t="shared" si="12"/>
        <v>0</v>
      </c>
      <c r="AA14" s="193">
        <f t="shared" si="12"/>
        <v>0</v>
      </c>
      <c r="AB14" s="194">
        <f t="shared" si="8"/>
        <v>4000</v>
      </c>
      <c r="AC14" s="193">
        <f t="shared" ref="AC14:AN14" si="13">+AC10-AC13</f>
        <v>0</v>
      </c>
      <c r="AD14" s="193">
        <f t="shared" si="13"/>
        <v>0</v>
      </c>
      <c r="AE14" s="193">
        <f t="shared" si="13"/>
        <v>0</v>
      </c>
      <c r="AF14" s="193">
        <f t="shared" si="13"/>
        <v>0</v>
      </c>
      <c r="AG14" s="193">
        <f t="shared" si="13"/>
        <v>0</v>
      </c>
      <c r="AH14" s="193">
        <f t="shared" si="13"/>
        <v>0</v>
      </c>
      <c r="AI14" s="193">
        <f t="shared" si="13"/>
        <v>0</v>
      </c>
      <c r="AJ14" s="193">
        <f t="shared" si="13"/>
        <v>0</v>
      </c>
      <c r="AK14" s="193">
        <f t="shared" si="13"/>
        <v>0</v>
      </c>
      <c r="AL14" s="193">
        <f t="shared" si="13"/>
        <v>0</v>
      </c>
      <c r="AM14" s="193">
        <f t="shared" si="13"/>
        <v>0</v>
      </c>
      <c r="AN14" s="193">
        <f t="shared" si="13"/>
        <v>0</v>
      </c>
      <c r="AO14" s="194">
        <f t="shared" si="10"/>
        <v>0</v>
      </c>
    </row>
    <row r="15" spans="2:41" ht="15.75" customHeight="1">
      <c r="B15" s="127" t="s">
        <v>266</v>
      </c>
      <c r="C15" s="195">
        <f>'People''s Cost'!C13*$F$4</f>
        <v>0</v>
      </c>
      <c r="D15" s="195">
        <f>'People''s Cost'!D13*$F$4</f>
        <v>1320</v>
      </c>
      <c r="E15" s="195">
        <f>'People''s Cost'!E13*$F$4</f>
        <v>1320</v>
      </c>
      <c r="F15" s="195">
        <f>'People''s Cost'!F13*$F$4</f>
        <v>1320</v>
      </c>
      <c r="G15" s="195">
        <f>'People''s Cost'!G13*$F$4</f>
        <v>1320</v>
      </c>
      <c r="H15" s="195">
        <f>'People''s Cost'!H13*$F$4</f>
        <v>1320</v>
      </c>
      <c r="I15" s="195">
        <f>'People''s Cost'!I13*$F$4</f>
        <v>1320</v>
      </c>
      <c r="J15" s="195">
        <f>'People''s Cost'!J13*$F$4</f>
        <v>1320</v>
      </c>
      <c r="K15" s="195">
        <f>'People''s Cost'!K13*$F$4</f>
        <v>1320</v>
      </c>
      <c r="L15" s="195">
        <f>'People''s Cost'!L13*$F$4</f>
        <v>1320</v>
      </c>
      <c r="M15" s="195">
        <f>'People''s Cost'!M13*$F$4</f>
        <v>1320</v>
      </c>
      <c r="N15" s="195">
        <f>'People''s Cost'!N13*$F$4</f>
        <v>1320</v>
      </c>
      <c r="O15" s="195">
        <f t="shared" si="6"/>
        <v>14520</v>
      </c>
      <c r="P15" s="195">
        <f>'People''s Cost'!P13*$F$4</f>
        <v>1980</v>
      </c>
      <c r="Q15" s="195">
        <f>'People''s Cost'!Q13*$F$4</f>
        <v>1980</v>
      </c>
      <c r="R15" s="195">
        <f>'People''s Cost'!R13*$F$4</f>
        <v>1980</v>
      </c>
      <c r="S15" s="195">
        <f>'People''s Cost'!S13*$F$4</f>
        <v>1980</v>
      </c>
      <c r="T15" s="195">
        <f>'People''s Cost'!T13*$F$4</f>
        <v>1980</v>
      </c>
      <c r="U15" s="195">
        <f>'People''s Cost'!U13*$F$4</f>
        <v>1980</v>
      </c>
      <c r="V15" s="195">
        <f>'People''s Cost'!V13*$F$4</f>
        <v>1980</v>
      </c>
      <c r="W15" s="195">
        <f>'People''s Cost'!W13*$F$4</f>
        <v>1980</v>
      </c>
      <c r="X15" s="195">
        <f>'People''s Cost'!X13*$F$4</f>
        <v>1980</v>
      </c>
      <c r="Y15" s="195">
        <f>'People''s Cost'!Y13*$F$4</f>
        <v>1980</v>
      </c>
      <c r="Z15" s="195">
        <f>'People''s Cost'!Z13*$F$4</f>
        <v>1980</v>
      </c>
      <c r="AA15" s="195">
        <f>'People''s Cost'!AA13*$F$4</f>
        <v>1980</v>
      </c>
      <c r="AB15" s="195">
        <f t="shared" si="8"/>
        <v>23760</v>
      </c>
      <c r="AC15" s="195">
        <f>'People''s Cost'!AC13*$F$4</f>
        <v>2640</v>
      </c>
      <c r="AD15" s="195">
        <f>'People''s Cost'!AD13*$F$4</f>
        <v>2640</v>
      </c>
      <c r="AE15" s="195">
        <f>'People''s Cost'!AE13*$F$4</f>
        <v>2640</v>
      </c>
      <c r="AF15" s="195">
        <f>'People''s Cost'!AF13*$F$4</f>
        <v>2640</v>
      </c>
      <c r="AG15" s="195">
        <f>'People''s Cost'!AG13*$F$4</f>
        <v>2640</v>
      </c>
      <c r="AH15" s="195">
        <f>'People''s Cost'!AH13*$F$4</f>
        <v>2640</v>
      </c>
      <c r="AI15" s="195">
        <f>'People''s Cost'!AI13*$F$4</f>
        <v>2640</v>
      </c>
      <c r="AJ15" s="195">
        <f>'People''s Cost'!AJ13*$F$4</f>
        <v>2640</v>
      </c>
      <c r="AK15" s="195">
        <f>'People''s Cost'!AK13*$F$4</f>
        <v>2640</v>
      </c>
      <c r="AL15" s="195">
        <f>'People''s Cost'!AL13*$F$4</f>
        <v>2640</v>
      </c>
      <c r="AM15" s="195">
        <f>'People''s Cost'!AM13*$F$4</f>
        <v>2640</v>
      </c>
      <c r="AN15" s="195">
        <f>'People''s Cost'!AN13*$F$4</f>
        <v>2640</v>
      </c>
      <c r="AO15" s="195">
        <f t="shared" si="10"/>
        <v>31680</v>
      </c>
    </row>
    <row r="16" spans="2:41" ht="15.75" customHeight="1">
      <c r="B16" s="127" t="s">
        <v>153</v>
      </c>
      <c r="C16" s="185">
        <f>'Fixed Costs'!C6*$F$4</f>
        <v>0</v>
      </c>
      <c r="D16" s="185">
        <f>'Fixed Costs'!D6*$F$4</f>
        <v>0</v>
      </c>
      <c r="E16" s="185">
        <f>'Fixed Costs'!E6*$F$4</f>
        <v>0</v>
      </c>
      <c r="F16" s="185">
        <f>'Fixed Costs'!F6*$F$4</f>
        <v>0</v>
      </c>
      <c r="G16" s="185">
        <f>'Fixed Costs'!G6*$F$4</f>
        <v>0</v>
      </c>
      <c r="H16" s="185">
        <f>'Fixed Costs'!H6*$F$4</f>
        <v>0</v>
      </c>
      <c r="I16" s="185">
        <f>'Fixed Costs'!I6*$F$4</f>
        <v>0</v>
      </c>
      <c r="J16" s="185">
        <f>'Fixed Costs'!J6*$F$4</f>
        <v>0</v>
      </c>
      <c r="K16" s="185">
        <f>'Fixed Costs'!K6*$F$4</f>
        <v>0</v>
      </c>
      <c r="L16" s="185">
        <f>'Fixed Costs'!L6*$F$4</f>
        <v>0</v>
      </c>
      <c r="M16" s="185">
        <f>'Fixed Costs'!M6*$F$4</f>
        <v>0</v>
      </c>
      <c r="N16" s="185">
        <f>'Fixed Costs'!N6*$F$4</f>
        <v>0</v>
      </c>
      <c r="O16" s="185">
        <f t="shared" si="6"/>
        <v>0</v>
      </c>
      <c r="P16" s="185">
        <f>'Fixed Costs'!P6*$F$4</f>
        <v>0</v>
      </c>
      <c r="Q16" s="185">
        <f>'Fixed Costs'!Q6*$F$4</f>
        <v>0</v>
      </c>
      <c r="R16" s="185">
        <f>'Fixed Costs'!R6*$F$4</f>
        <v>0</v>
      </c>
      <c r="S16" s="185">
        <f>'Fixed Costs'!S6*$F$4</f>
        <v>0</v>
      </c>
      <c r="T16" s="185">
        <f>'Fixed Costs'!T6*$F$4</f>
        <v>0</v>
      </c>
      <c r="U16" s="185">
        <f>'Fixed Costs'!U6*$F$4</f>
        <v>0</v>
      </c>
      <c r="V16" s="185">
        <f>'Fixed Costs'!V6*$F$4</f>
        <v>0</v>
      </c>
      <c r="W16" s="185">
        <f>'Fixed Costs'!W6*$F$4</f>
        <v>0</v>
      </c>
      <c r="X16" s="185">
        <f>'Fixed Costs'!X6*$F$4</f>
        <v>0</v>
      </c>
      <c r="Y16" s="185">
        <f>'Fixed Costs'!Y6*$F$4</f>
        <v>0</v>
      </c>
      <c r="Z16" s="185">
        <f>'Fixed Costs'!Z6*$F$4</f>
        <v>0</v>
      </c>
      <c r="AA16" s="185">
        <f>'Fixed Costs'!AA6*$F$4</f>
        <v>0</v>
      </c>
      <c r="AB16" s="185">
        <f t="shared" si="8"/>
        <v>0</v>
      </c>
      <c r="AC16" s="185">
        <f>'Fixed Costs'!AC6*$F$4</f>
        <v>0</v>
      </c>
      <c r="AD16" s="185">
        <f>'Fixed Costs'!AD6*$F$4</f>
        <v>0</v>
      </c>
      <c r="AE16" s="185">
        <f>'Fixed Costs'!AE6*$F$4</f>
        <v>0</v>
      </c>
      <c r="AF16" s="185">
        <f>'Fixed Costs'!AF6*$F$4</f>
        <v>0</v>
      </c>
      <c r="AG16" s="185">
        <f>'Fixed Costs'!AG6*$F$4</f>
        <v>0</v>
      </c>
      <c r="AH16" s="185">
        <f>'Fixed Costs'!AH6*$F$4</f>
        <v>0</v>
      </c>
      <c r="AI16" s="185">
        <f>'Fixed Costs'!AI6*$F$4</f>
        <v>0</v>
      </c>
      <c r="AJ16" s="185">
        <f>'Fixed Costs'!AJ6*$F$4</f>
        <v>0</v>
      </c>
      <c r="AK16" s="185">
        <f>'Fixed Costs'!AK6*$F$4</f>
        <v>0</v>
      </c>
      <c r="AL16" s="185">
        <f>'Fixed Costs'!AL6*$F$4</f>
        <v>0</v>
      </c>
      <c r="AM16" s="185">
        <f>'Fixed Costs'!AM6*$F$4</f>
        <v>0</v>
      </c>
      <c r="AN16" s="185">
        <f>'Fixed Costs'!AN6*$F$4</f>
        <v>0</v>
      </c>
      <c r="AO16" s="185">
        <f t="shared" si="10"/>
        <v>0</v>
      </c>
    </row>
    <row r="17" spans="2:43" ht="15.75" customHeight="1">
      <c r="B17" s="127" t="s">
        <v>154</v>
      </c>
      <c r="C17" s="185">
        <f>'Fixed Costs'!C7*$F$4</f>
        <v>0</v>
      </c>
      <c r="D17" s="185">
        <f>'Fixed Costs'!D7*$F$4</f>
        <v>0</v>
      </c>
      <c r="E17" s="185">
        <f>'Fixed Costs'!E7*$F$4</f>
        <v>0</v>
      </c>
      <c r="F17" s="185">
        <f>'Fixed Costs'!F7*$F$4</f>
        <v>0</v>
      </c>
      <c r="G17" s="185">
        <f>'Fixed Costs'!G7*$F$4</f>
        <v>0</v>
      </c>
      <c r="H17" s="185">
        <f>'Fixed Costs'!H7*$F$4</f>
        <v>0</v>
      </c>
      <c r="I17" s="185">
        <f>'Fixed Costs'!I7*$F$4</f>
        <v>0</v>
      </c>
      <c r="J17" s="185">
        <f>'Fixed Costs'!J7*$F$4</f>
        <v>0</v>
      </c>
      <c r="K17" s="185">
        <f>'Fixed Costs'!K7*$F$4</f>
        <v>0</v>
      </c>
      <c r="L17" s="185">
        <f>'Fixed Costs'!L7*$F$4</f>
        <v>0</v>
      </c>
      <c r="M17" s="185">
        <f>'Fixed Costs'!M7*$F$4</f>
        <v>0</v>
      </c>
      <c r="N17" s="185">
        <f>'Fixed Costs'!N7*$F$4</f>
        <v>0</v>
      </c>
      <c r="O17" s="185">
        <f t="shared" si="6"/>
        <v>0</v>
      </c>
      <c r="P17" s="185">
        <f>'Fixed Costs'!P7*$F$4</f>
        <v>0</v>
      </c>
      <c r="Q17" s="185">
        <f>'Fixed Costs'!Q7*$F$4</f>
        <v>0</v>
      </c>
      <c r="R17" s="185">
        <f>'Fixed Costs'!R7*$F$4</f>
        <v>0</v>
      </c>
      <c r="S17" s="185">
        <f>'Fixed Costs'!S7*$F$4</f>
        <v>0</v>
      </c>
      <c r="T17" s="185">
        <f>'Fixed Costs'!T7*$F$4</f>
        <v>0</v>
      </c>
      <c r="U17" s="185">
        <f>'Fixed Costs'!U7*$F$4</f>
        <v>0</v>
      </c>
      <c r="V17" s="185">
        <f>'Fixed Costs'!V7*$F$4</f>
        <v>0</v>
      </c>
      <c r="W17" s="185">
        <f>'Fixed Costs'!W7*$F$4</f>
        <v>0</v>
      </c>
      <c r="X17" s="185">
        <f>'Fixed Costs'!X7*$F$4</f>
        <v>0</v>
      </c>
      <c r="Y17" s="185">
        <f>'Fixed Costs'!Y7*$F$4</f>
        <v>0</v>
      </c>
      <c r="Z17" s="185">
        <f>'Fixed Costs'!Z7*$F$4</f>
        <v>0</v>
      </c>
      <c r="AA17" s="185">
        <f>'Fixed Costs'!AA7*$F$4</f>
        <v>0</v>
      </c>
      <c r="AB17" s="185">
        <f t="shared" si="8"/>
        <v>0</v>
      </c>
      <c r="AC17" s="185">
        <f>'Fixed Costs'!AC7*$F$4</f>
        <v>0</v>
      </c>
      <c r="AD17" s="185">
        <f>'Fixed Costs'!AD7*$F$4</f>
        <v>0</v>
      </c>
      <c r="AE17" s="185">
        <f>'Fixed Costs'!AE7*$F$4</f>
        <v>0</v>
      </c>
      <c r="AF17" s="185">
        <f>'Fixed Costs'!AF7*$F$4</f>
        <v>0</v>
      </c>
      <c r="AG17" s="185">
        <f>'Fixed Costs'!AG7*$F$4</f>
        <v>0</v>
      </c>
      <c r="AH17" s="185">
        <f>'Fixed Costs'!AH7*$F$4</f>
        <v>0</v>
      </c>
      <c r="AI17" s="185">
        <f>'Fixed Costs'!AI7*$F$4</f>
        <v>0</v>
      </c>
      <c r="AJ17" s="185">
        <f>'Fixed Costs'!AJ7*$F$4</f>
        <v>0</v>
      </c>
      <c r="AK17" s="185">
        <f>'Fixed Costs'!AK7*$F$4</f>
        <v>0</v>
      </c>
      <c r="AL17" s="185">
        <f>'Fixed Costs'!AL7*$F$4</f>
        <v>0</v>
      </c>
      <c r="AM17" s="185">
        <f>'Fixed Costs'!AM7*$F$4</f>
        <v>0</v>
      </c>
      <c r="AN17" s="185">
        <f>'Fixed Costs'!AN7*$F$4</f>
        <v>0</v>
      </c>
      <c r="AO17" s="185">
        <f t="shared" si="10"/>
        <v>0</v>
      </c>
    </row>
    <row r="18" spans="2:43" ht="15.75" customHeight="1">
      <c r="B18" s="127" t="s">
        <v>155</v>
      </c>
      <c r="C18" s="185">
        <f>'Fixed Costs'!C8*$F$4</f>
        <v>0</v>
      </c>
      <c r="D18" s="185">
        <f>'Fixed Costs'!D8*$F$4</f>
        <v>0</v>
      </c>
      <c r="E18" s="185">
        <f>'Fixed Costs'!E8*$F$4</f>
        <v>0</v>
      </c>
      <c r="F18" s="185">
        <f>'Fixed Costs'!F8*$F$4</f>
        <v>0</v>
      </c>
      <c r="G18" s="185">
        <f>'Fixed Costs'!G8*$F$4</f>
        <v>0</v>
      </c>
      <c r="H18" s="185">
        <f>'Fixed Costs'!H8*$F$4</f>
        <v>0</v>
      </c>
      <c r="I18" s="185">
        <f>'Fixed Costs'!I8*$F$4</f>
        <v>0</v>
      </c>
      <c r="J18" s="185">
        <f>'Fixed Costs'!J8*$F$4</f>
        <v>0</v>
      </c>
      <c r="K18" s="185">
        <f>'Fixed Costs'!K8*$F$4</f>
        <v>0</v>
      </c>
      <c r="L18" s="185">
        <f>'Fixed Costs'!L8*$F$4</f>
        <v>0</v>
      </c>
      <c r="M18" s="185">
        <f>'Fixed Costs'!M8*$F$4</f>
        <v>0</v>
      </c>
      <c r="N18" s="185">
        <f>'Fixed Costs'!N8*$F$4</f>
        <v>0</v>
      </c>
      <c r="O18" s="185">
        <f t="shared" si="6"/>
        <v>0</v>
      </c>
      <c r="P18" s="185">
        <f>'Fixed Costs'!P8*$F$4</f>
        <v>0</v>
      </c>
      <c r="Q18" s="185">
        <f>'Fixed Costs'!Q8*$F$4</f>
        <v>0</v>
      </c>
      <c r="R18" s="185">
        <f>'Fixed Costs'!R8*$F$4</f>
        <v>0</v>
      </c>
      <c r="S18" s="185">
        <f>'Fixed Costs'!S8*$F$4</f>
        <v>0</v>
      </c>
      <c r="T18" s="185">
        <f>'Fixed Costs'!T8*$F$4</f>
        <v>0</v>
      </c>
      <c r="U18" s="185">
        <f>'Fixed Costs'!U8*$F$4</f>
        <v>0</v>
      </c>
      <c r="V18" s="185">
        <f>'Fixed Costs'!V8*$F$4</f>
        <v>0</v>
      </c>
      <c r="W18" s="185">
        <f>'Fixed Costs'!W8*$F$4</f>
        <v>0</v>
      </c>
      <c r="X18" s="185">
        <f>'Fixed Costs'!X8*$F$4</f>
        <v>0</v>
      </c>
      <c r="Y18" s="185">
        <f>'Fixed Costs'!Y8*$F$4</f>
        <v>0</v>
      </c>
      <c r="Z18" s="185">
        <f>'Fixed Costs'!Z8*$F$4</f>
        <v>0</v>
      </c>
      <c r="AA18" s="185">
        <f>'Fixed Costs'!AA8*$F$4</f>
        <v>0</v>
      </c>
      <c r="AB18" s="185">
        <f t="shared" si="8"/>
        <v>0</v>
      </c>
      <c r="AC18" s="185">
        <f>'Fixed Costs'!AC8*$F$4</f>
        <v>0</v>
      </c>
      <c r="AD18" s="185">
        <f>'Fixed Costs'!AD8*$F$4</f>
        <v>0</v>
      </c>
      <c r="AE18" s="185">
        <f>'Fixed Costs'!AE8*$F$4</f>
        <v>0</v>
      </c>
      <c r="AF18" s="185">
        <f>'Fixed Costs'!AF8*$F$4</f>
        <v>0</v>
      </c>
      <c r="AG18" s="185">
        <f>'Fixed Costs'!AG8*$F$4</f>
        <v>0</v>
      </c>
      <c r="AH18" s="185">
        <f>'Fixed Costs'!AH8*$F$4</f>
        <v>0</v>
      </c>
      <c r="AI18" s="185">
        <f>'Fixed Costs'!AI8*$F$4</f>
        <v>0</v>
      </c>
      <c r="AJ18" s="185">
        <f>'Fixed Costs'!AJ8*$F$4</f>
        <v>0</v>
      </c>
      <c r="AK18" s="185">
        <f>'Fixed Costs'!AK8*$F$4</f>
        <v>0</v>
      </c>
      <c r="AL18" s="185">
        <f>'Fixed Costs'!AL8*$F$4</f>
        <v>0</v>
      </c>
      <c r="AM18" s="185">
        <f>'Fixed Costs'!AM8*$F$4</f>
        <v>0</v>
      </c>
      <c r="AN18" s="185">
        <f>'Fixed Costs'!AN8*$F$4</f>
        <v>0</v>
      </c>
      <c r="AO18" s="185">
        <f t="shared" si="10"/>
        <v>0</v>
      </c>
    </row>
    <row r="19" spans="2:43" ht="15.75" customHeight="1">
      <c r="B19" s="127" t="s">
        <v>156</v>
      </c>
      <c r="C19" s="185">
        <f>'Fixed Costs'!C9*$F$4</f>
        <v>0</v>
      </c>
      <c r="D19" s="185">
        <f>'Fixed Costs'!D9*$F$4</f>
        <v>0</v>
      </c>
      <c r="E19" s="185">
        <f>'Fixed Costs'!E9*$F$4</f>
        <v>0</v>
      </c>
      <c r="F19" s="185">
        <f>'Fixed Costs'!F9*$F$4</f>
        <v>0</v>
      </c>
      <c r="G19" s="185">
        <f>'Fixed Costs'!G9*$F$4</f>
        <v>0</v>
      </c>
      <c r="H19" s="185">
        <f>'Fixed Costs'!H9*$F$4</f>
        <v>0</v>
      </c>
      <c r="I19" s="185">
        <f>'Fixed Costs'!I9*$F$4</f>
        <v>0</v>
      </c>
      <c r="J19" s="185">
        <f>'Fixed Costs'!J9*$F$4</f>
        <v>0</v>
      </c>
      <c r="K19" s="185">
        <f>'Fixed Costs'!K9*$F$4</f>
        <v>0</v>
      </c>
      <c r="L19" s="185">
        <f>'Fixed Costs'!L9*$F$4</f>
        <v>0</v>
      </c>
      <c r="M19" s="185">
        <f>'Fixed Costs'!M9*$F$4</f>
        <v>0</v>
      </c>
      <c r="N19" s="185">
        <f>'Fixed Costs'!N9*$F$4</f>
        <v>0</v>
      </c>
      <c r="O19" s="185">
        <f t="shared" si="6"/>
        <v>0</v>
      </c>
      <c r="P19" s="185">
        <f>'Fixed Costs'!P9*$F$4</f>
        <v>0</v>
      </c>
      <c r="Q19" s="185">
        <f>'Fixed Costs'!Q9*$F$4</f>
        <v>0</v>
      </c>
      <c r="R19" s="185">
        <f>'Fixed Costs'!R9*$F$4</f>
        <v>0</v>
      </c>
      <c r="S19" s="185">
        <f>'Fixed Costs'!S9*$F$4</f>
        <v>0</v>
      </c>
      <c r="T19" s="185">
        <f>'Fixed Costs'!T9*$F$4</f>
        <v>0</v>
      </c>
      <c r="U19" s="185">
        <f>'Fixed Costs'!U9*$F$4</f>
        <v>0</v>
      </c>
      <c r="V19" s="185">
        <f>'Fixed Costs'!V9*$F$4</f>
        <v>0</v>
      </c>
      <c r="W19" s="185">
        <f>'Fixed Costs'!W9*$F$4</f>
        <v>0</v>
      </c>
      <c r="X19" s="185">
        <f>'Fixed Costs'!X9*$F$4</f>
        <v>0</v>
      </c>
      <c r="Y19" s="185">
        <f>'Fixed Costs'!Y9*$F$4</f>
        <v>0</v>
      </c>
      <c r="Z19" s="185">
        <f>'Fixed Costs'!Z9*$F$4</f>
        <v>0</v>
      </c>
      <c r="AA19" s="185">
        <f>'Fixed Costs'!AA9*$F$4</f>
        <v>0</v>
      </c>
      <c r="AB19" s="185">
        <f t="shared" si="8"/>
        <v>0</v>
      </c>
      <c r="AC19" s="185">
        <f>'Fixed Costs'!AC9*$F$4</f>
        <v>0</v>
      </c>
      <c r="AD19" s="185">
        <f>'Fixed Costs'!AD9*$F$4</f>
        <v>0</v>
      </c>
      <c r="AE19" s="185">
        <f>'Fixed Costs'!AE9*$F$4</f>
        <v>0</v>
      </c>
      <c r="AF19" s="185">
        <f>'Fixed Costs'!AF9*$F$4</f>
        <v>0</v>
      </c>
      <c r="AG19" s="185">
        <f>'Fixed Costs'!AG9*$F$4</f>
        <v>0</v>
      </c>
      <c r="AH19" s="185">
        <f>'Fixed Costs'!AH9*$F$4</f>
        <v>0</v>
      </c>
      <c r="AI19" s="185">
        <f>'Fixed Costs'!AI9*$F$4</f>
        <v>0</v>
      </c>
      <c r="AJ19" s="185">
        <f>'Fixed Costs'!AJ9*$F$4</f>
        <v>0</v>
      </c>
      <c r="AK19" s="185">
        <f>'Fixed Costs'!AK9*$F$4</f>
        <v>0</v>
      </c>
      <c r="AL19" s="185">
        <f>'Fixed Costs'!AL9*$F$4</f>
        <v>0</v>
      </c>
      <c r="AM19" s="185">
        <f>'Fixed Costs'!AM9*$F$4</f>
        <v>0</v>
      </c>
      <c r="AN19" s="185">
        <f>'Fixed Costs'!AN9*$F$4</f>
        <v>0</v>
      </c>
      <c r="AO19" s="185">
        <f t="shared" si="10"/>
        <v>0</v>
      </c>
    </row>
    <row r="20" spans="2:43" ht="15.75" customHeight="1">
      <c r="B20" s="127" t="s">
        <v>267</v>
      </c>
      <c r="C20" s="185">
        <f>'Fixed Costs'!C10*$F$4</f>
        <v>0</v>
      </c>
      <c r="D20" s="185">
        <f>'Fixed Costs'!D10*$F$4</f>
        <v>0</v>
      </c>
      <c r="E20" s="185">
        <f>'Fixed Costs'!E10*$F$4</f>
        <v>0</v>
      </c>
      <c r="F20" s="185">
        <f>'Fixed Costs'!F10*$F$4</f>
        <v>0</v>
      </c>
      <c r="G20" s="185">
        <f>'Fixed Costs'!G10*$F$4</f>
        <v>0</v>
      </c>
      <c r="H20" s="185">
        <f>'Fixed Costs'!H10*$F$4</f>
        <v>0</v>
      </c>
      <c r="I20" s="185">
        <f>'Fixed Costs'!I10*$F$4</f>
        <v>0</v>
      </c>
      <c r="J20" s="185">
        <f>'Fixed Costs'!J10*$F$4</f>
        <v>0</v>
      </c>
      <c r="K20" s="185">
        <f>'Fixed Costs'!K10*$F$4</f>
        <v>0</v>
      </c>
      <c r="L20" s="185">
        <f>'Fixed Costs'!L10*$F$4</f>
        <v>0</v>
      </c>
      <c r="M20" s="185">
        <f>'Fixed Costs'!M10*$F$4</f>
        <v>0</v>
      </c>
      <c r="N20" s="185">
        <f>'Fixed Costs'!N10*$F$4</f>
        <v>0</v>
      </c>
      <c r="O20" s="185">
        <f t="shared" si="6"/>
        <v>0</v>
      </c>
      <c r="P20" s="185">
        <f>'Fixed Costs'!P10*$F$4</f>
        <v>0</v>
      </c>
      <c r="Q20" s="185">
        <f>'Fixed Costs'!Q10*$F$4</f>
        <v>0</v>
      </c>
      <c r="R20" s="185">
        <f>'Fixed Costs'!R10*$F$4</f>
        <v>0</v>
      </c>
      <c r="S20" s="185">
        <f>'Fixed Costs'!S10*$F$4</f>
        <v>0</v>
      </c>
      <c r="T20" s="185">
        <f>'Fixed Costs'!T10*$F$4</f>
        <v>0</v>
      </c>
      <c r="U20" s="185">
        <f>'Fixed Costs'!U10*$F$4</f>
        <v>0</v>
      </c>
      <c r="V20" s="185">
        <f>'Fixed Costs'!V10*$F$4</f>
        <v>0</v>
      </c>
      <c r="W20" s="185">
        <f>'Fixed Costs'!W10*$F$4</f>
        <v>0</v>
      </c>
      <c r="X20" s="185">
        <f>'Fixed Costs'!X10*$F$4</f>
        <v>0</v>
      </c>
      <c r="Y20" s="185">
        <f>'Fixed Costs'!Y10*$F$4</f>
        <v>0</v>
      </c>
      <c r="Z20" s="185">
        <f>'Fixed Costs'!Z10*$F$4</f>
        <v>0</v>
      </c>
      <c r="AA20" s="185">
        <f>'Fixed Costs'!AA10*$F$4</f>
        <v>0</v>
      </c>
      <c r="AB20" s="185">
        <f t="shared" si="8"/>
        <v>0</v>
      </c>
      <c r="AC20" s="185">
        <f>'Fixed Costs'!AC10*$F$4</f>
        <v>0</v>
      </c>
      <c r="AD20" s="185">
        <f>'Fixed Costs'!AD10*$F$4</f>
        <v>0</v>
      </c>
      <c r="AE20" s="185">
        <f>'Fixed Costs'!AE10*$F$4</f>
        <v>0</v>
      </c>
      <c r="AF20" s="185">
        <f>'Fixed Costs'!AF10*$F$4</f>
        <v>0</v>
      </c>
      <c r="AG20" s="185">
        <f>'Fixed Costs'!AG10*$F$4</f>
        <v>0</v>
      </c>
      <c r="AH20" s="185">
        <f>'Fixed Costs'!AH10*$F$4</f>
        <v>0</v>
      </c>
      <c r="AI20" s="185">
        <f>'Fixed Costs'!AI10*$F$4</f>
        <v>0</v>
      </c>
      <c r="AJ20" s="185">
        <f>'Fixed Costs'!AJ10*$F$4</f>
        <v>0</v>
      </c>
      <c r="AK20" s="185">
        <f>'Fixed Costs'!AK10*$F$4</f>
        <v>0</v>
      </c>
      <c r="AL20" s="185">
        <f>'Fixed Costs'!AL10*$F$4</f>
        <v>0</v>
      </c>
      <c r="AM20" s="185">
        <f>'Fixed Costs'!AM10*$F$4</f>
        <v>0</v>
      </c>
      <c r="AN20" s="185">
        <f>'Fixed Costs'!AN10*$F$4</f>
        <v>0</v>
      </c>
      <c r="AO20" s="185">
        <f t="shared" si="10"/>
        <v>0</v>
      </c>
    </row>
    <row r="21" spans="2:43" ht="15.75" customHeight="1">
      <c r="B21" s="196" t="s">
        <v>268</v>
      </c>
      <c r="C21" s="197">
        <f t="shared" ref="C21:N21" si="14">+SUM(C15:C20)</f>
        <v>0</v>
      </c>
      <c r="D21" s="197">
        <f t="shared" si="14"/>
        <v>1320</v>
      </c>
      <c r="E21" s="197">
        <f t="shared" si="14"/>
        <v>1320</v>
      </c>
      <c r="F21" s="197">
        <f t="shared" si="14"/>
        <v>1320</v>
      </c>
      <c r="G21" s="197">
        <f t="shared" si="14"/>
        <v>1320</v>
      </c>
      <c r="H21" s="197">
        <f t="shared" si="14"/>
        <v>1320</v>
      </c>
      <c r="I21" s="197">
        <f t="shared" si="14"/>
        <v>1320</v>
      </c>
      <c r="J21" s="197">
        <f t="shared" si="14"/>
        <v>1320</v>
      </c>
      <c r="K21" s="197">
        <f t="shared" si="14"/>
        <v>1320</v>
      </c>
      <c r="L21" s="197">
        <f t="shared" si="14"/>
        <v>1320</v>
      </c>
      <c r="M21" s="197">
        <f t="shared" si="14"/>
        <v>1320</v>
      </c>
      <c r="N21" s="197">
        <f t="shared" si="14"/>
        <v>1320</v>
      </c>
      <c r="O21" s="198">
        <f t="shared" si="6"/>
        <v>14520</v>
      </c>
      <c r="P21" s="197">
        <f t="shared" ref="P21:AA21" si="15">+SUM(P15:P20)</f>
        <v>1980</v>
      </c>
      <c r="Q21" s="197">
        <f t="shared" si="15"/>
        <v>1980</v>
      </c>
      <c r="R21" s="197">
        <f t="shared" si="15"/>
        <v>1980</v>
      </c>
      <c r="S21" s="197">
        <f t="shared" si="15"/>
        <v>1980</v>
      </c>
      <c r="T21" s="197">
        <f t="shared" si="15"/>
        <v>1980</v>
      </c>
      <c r="U21" s="197">
        <f t="shared" si="15"/>
        <v>1980</v>
      </c>
      <c r="V21" s="197">
        <f t="shared" si="15"/>
        <v>1980</v>
      </c>
      <c r="W21" s="197">
        <f t="shared" si="15"/>
        <v>1980</v>
      </c>
      <c r="X21" s="197">
        <f t="shared" si="15"/>
        <v>1980</v>
      </c>
      <c r="Y21" s="197">
        <f t="shared" si="15"/>
        <v>1980</v>
      </c>
      <c r="Z21" s="197">
        <f t="shared" si="15"/>
        <v>1980</v>
      </c>
      <c r="AA21" s="197">
        <f t="shared" si="15"/>
        <v>1980</v>
      </c>
      <c r="AB21" s="198">
        <f t="shared" si="8"/>
        <v>23760</v>
      </c>
      <c r="AC21" s="197">
        <f t="shared" ref="AC21:AN21" si="16">+SUM(AC15:AC20)</f>
        <v>2640</v>
      </c>
      <c r="AD21" s="197">
        <f t="shared" si="16"/>
        <v>2640</v>
      </c>
      <c r="AE21" s="197">
        <f t="shared" si="16"/>
        <v>2640</v>
      </c>
      <c r="AF21" s="197">
        <f t="shared" si="16"/>
        <v>2640</v>
      </c>
      <c r="AG21" s="197">
        <f t="shared" si="16"/>
        <v>2640</v>
      </c>
      <c r="AH21" s="197">
        <f t="shared" si="16"/>
        <v>2640</v>
      </c>
      <c r="AI21" s="197">
        <f t="shared" si="16"/>
        <v>2640</v>
      </c>
      <c r="AJ21" s="197">
        <f t="shared" si="16"/>
        <v>2640</v>
      </c>
      <c r="AK21" s="197">
        <f t="shared" si="16"/>
        <v>2640</v>
      </c>
      <c r="AL21" s="197">
        <f t="shared" si="16"/>
        <v>2640</v>
      </c>
      <c r="AM21" s="197">
        <f t="shared" si="16"/>
        <v>2640</v>
      </c>
      <c r="AN21" s="197">
        <f t="shared" si="16"/>
        <v>2640</v>
      </c>
      <c r="AO21" s="198">
        <f t="shared" si="10"/>
        <v>31680</v>
      </c>
    </row>
    <row r="22" spans="2:43" s="191" customFormat="1" ht="15.75" customHeight="1">
      <c r="B22" s="199" t="s">
        <v>269</v>
      </c>
      <c r="C22" s="200">
        <f>Grants!C16</f>
        <v>0</v>
      </c>
      <c r="D22" s="200">
        <f>Grants!D16</f>
        <v>0</v>
      </c>
      <c r="E22" s="200">
        <f>Grants!E16</f>
        <v>0</v>
      </c>
      <c r="F22" s="200">
        <f>Grants!F16</f>
        <v>0</v>
      </c>
      <c r="G22" s="200">
        <f>Grants!G16</f>
        <v>0</v>
      </c>
      <c r="H22" s="200">
        <f>Grants!H16</f>
        <v>0</v>
      </c>
      <c r="I22" s="200">
        <f>Grants!I16</f>
        <v>0</v>
      </c>
      <c r="J22" s="200">
        <f>Grants!J16</f>
        <v>0</v>
      </c>
      <c r="K22" s="200">
        <f>Grants!K16</f>
        <v>0</v>
      </c>
      <c r="L22" s="200">
        <f>Grants!L16</f>
        <v>0</v>
      </c>
      <c r="M22" s="200">
        <f>Grants!M16</f>
        <v>0</v>
      </c>
      <c r="N22" s="200">
        <f>Grants!N16</f>
        <v>0</v>
      </c>
      <c r="O22" s="201">
        <f t="shared" si="6"/>
        <v>0</v>
      </c>
      <c r="P22" s="200">
        <f>Grants!O16</f>
        <v>0</v>
      </c>
      <c r="Q22" s="200">
        <f>Grants!P16</f>
        <v>0</v>
      </c>
      <c r="R22" s="200">
        <f>Grants!Q16</f>
        <v>0</v>
      </c>
      <c r="S22" s="200">
        <f>Grants!R16</f>
        <v>0</v>
      </c>
      <c r="T22" s="200">
        <f>Grants!S16</f>
        <v>0</v>
      </c>
      <c r="U22" s="200">
        <f>Grants!T16</f>
        <v>0</v>
      </c>
      <c r="V22" s="200">
        <f>Grants!U16</f>
        <v>0</v>
      </c>
      <c r="W22" s="200">
        <f>Grants!V16</f>
        <v>0</v>
      </c>
      <c r="X22" s="200">
        <f>Grants!W16</f>
        <v>0</v>
      </c>
      <c r="Y22" s="200">
        <f>Grants!X16</f>
        <v>0</v>
      </c>
      <c r="Z22" s="200">
        <f>Grants!Y16</f>
        <v>0</v>
      </c>
      <c r="AA22" s="200">
        <f>Grants!Z16</f>
        <v>0</v>
      </c>
      <c r="AB22" s="201">
        <f t="shared" si="8"/>
        <v>0</v>
      </c>
      <c r="AC22" s="200">
        <f>Grants!AA16</f>
        <v>0</v>
      </c>
      <c r="AD22" s="200">
        <f>Grants!AB16</f>
        <v>0</v>
      </c>
      <c r="AE22" s="200">
        <f>Grants!AC16</f>
        <v>0</v>
      </c>
      <c r="AF22" s="200">
        <f>Grants!AD16</f>
        <v>0</v>
      </c>
      <c r="AG22" s="200">
        <f>Grants!AE16</f>
        <v>0</v>
      </c>
      <c r="AH22" s="200">
        <f>Grants!AF16</f>
        <v>0</v>
      </c>
      <c r="AI22" s="200">
        <f>Grants!AG16</f>
        <v>0</v>
      </c>
      <c r="AJ22" s="200">
        <f>Grants!AH16</f>
        <v>0</v>
      </c>
      <c r="AK22" s="200">
        <f>Grants!AI16</f>
        <v>0</v>
      </c>
      <c r="AL22" s="200">
        <f>Grants!AJ16</f>
        <v>0</v>
      </c>
      <c r="AM22" s="200">
        <f>Grants!AK16</f>
        <v>0</v>
      </c>
      <c r="AN22" s="200">
        <f>Grants!AL16</f>
        <v>0</v>
      </c>
      <c r="AO22" s="201">
        <f t="shared" si="10"/>
        <v>0</v>
      </c>
    </row>
    <row r="23" spans="2:43" ht="15.75" customHeight="1">
      <c r="B23" s="173" t="s">
        <v>270</v>
      </c>
      <c r="C23" s="202">
        <f t="shared" ref="C23:N23" si="17">C14-C21+C22</f>
        <v>0</v>
      </c>
      <c r="D23" s="202">
        <f t="shared" si="17"/>
        <v>-1320</v>
      </c>
      <c r="E23" s="202">
        <f t="shared" si="17"/>
        <v>-1320</v>
      </c>
      <c r="F23" s="202">
        <f t="shared" si="17"/>
        <v>-1320</v>
      </c>
      <c r="G23" s="202">
        <f t="shared" si="17"/>
        <v>-1320</v>
      </c>
      <c r="H23" s="202">
        <f t="shared" si="17"/>
        <v>-1320</v>
      </c>
      <c r="I23" s="202">
        <f t="shared" si="17"/>
        <v>-1320</v>
      </c>
      <c r="J23" s="202">
        <f t="shared" si="17"/>
        <v>-1320</v>
      </c>
      <c r="K23" s="202">
        <f t="shared" si="17"/>
        <v>-1320</v>
      </c>
      <c r="L23" s="202">
        <f t="shared" si="17"/>
        <v>-1320</v>
      </c>
      <c r="M23" s="202">
        <f t="shared" si="17"/>
        <v>-1320</v>
      </c>
      <c r="N23" s="202">
        <f t="shared" si="17"/>
        <v>-1320</v>
      </c>
      <c r="O23" s="203">
        <f t="shared" si="6"/>
        <v>-14520</v>
      </c>
      <c r="P23" s="202">
        <f t="shared" ref="P23:AA23" si="18">P14-P21+P22</f>
        <v>20</v>
      </c>
      <c r="Q23" s="202">
        <f t="shared" si="18"/>
        <v>20</v>
      </c>
      <c r="R23" s="202">
        <f t="shared" si="18"/>
        <v>-1980</v>
      </c>
      <c r="S23" s="202">
        <f t="shared" si="18"/>
        <v>-1980</v>
      </c>
      <c r="T23" s="202">
        <f t="shared" si="18"/>
        <v>-1980</v>
      </c>
      <c r="U23" s="202">
        <f t="shared" si="18"/>
        <v>-1980</v>
      </c>
      <c r="V23" s="202">
        <f t="shared" si="18"/>
        <v>-1980</v>
      </c>
      <c r="W23" s="202">
        <f t="shared" si="18"/>
        <v>-1980</v>
      </c>
      <c r="X23" s="202">
        <f t="shared" si="18"/>
        <v>-1980</v>
      </c>
      <c r="Y23" s="202">
        <f t="shared" si="18"/>
        <v>-1980</v>
      </c>
      <c r="Z23" s="202">
        <f t="shared" si="18"/>
        <v>-1980</v>
      </c>
      <c r="AA23" s="202">
        <f t="shared" si="18"/>
        <v>-1980</v>
      </c>
      <c r="AB23" s="203">
        <f t="shared" si="8"/>
        <v>-19760</v>
      </c>
      <c r="AC23" s="202">
        <f t="shared" ref="AC23:AN23" si="19">AC14-AC21+AC22</f>
        <v>-2640</v>
      </c>
      <c r="AD23" s="202">
        <f t="shared" si="19"/>
        <v>-2640</v>
      </c>
      <c r="AE23" s="202">
        <f t="shared" si="19"/>
        <v>-2640</v>
      </c>
      <c r="AF23" s="202">
        <f t="shared" si="19"/>
        <v>-2640</v>
      </c>
      <c r="AG23" s="202">
        <f t="shared" si="19"/>
        <v>-2640</v>
      </c>
      <c r="AH23" s="202">
        <f t="shared" si="19"/>
        <v>-2640</v>
      </c>
      <c r="AI23" s="202">
        <f t="shared" si="19"/>
        <v>-2640</v>
      </c>
      <c r="AJ23" s="202">
        <f t="shared" si="19"/>
        <v>-2640</v>
      </c>
      <c r="AK23" s="202">
        <f t="shared" si="19"/>
        <v>-2640</v>
      </c>
      <c r="AL23" s="202">
        <f t="shared" si="19"/>
        <v>-2640</v>
      </c>
      <c r="AM23" s="202">
        <f t="shared" si="19"/>
        <v>-2640</v>
      </c>
      <c r="AN23" s="202">
        <f t="shared" si="19"/>
        <v>-2640</v>
      </c>
      <c r="AO23" s="203">
        <f t="shared" si="10"/>
        <v>-31680</v>
      </c>
    </row>
    <row r="24" spans="2:43" s="191" customFormat="1" ht="15.75" customHeight="1">
      <c r="B24" s="127" t="s">
        <v>31</v>
      </c>
      <c r="C24" s="200">
        <f>Depreciation!C48</f>
        <v>0</v>
      </c>
      <c r="D24" s="200">
        <f>Depreciation!D48</f>
        <v>0</v>
      </c>
      <c r="E24" s="200">
        <f>Depreciation!E48</f>
        <v>0</v>
      </c>
      <c r="F24" s="200">
        <f>Depreciation!F48</f>
        <v>0</v>
      </c>
      <c r="G24" s="200">
        <f>Depreciation!G48</f>
        <v>0</v>
      </c>
      <c r="H24" s="200">
        <f>Depreciation!H48</f>
        <v>0</v>
      </c>
      <c r="I24" s="200">
        <f>Depreciation!I48</f>
        <v>0</v>
      </c>
      <c r="J24" s="200">
        <f>Depreciation!J48</f>
        <v>0</v>
      </c>
      <c r="K24" s="200">
        <f>Depreciation!K48</f>
        <v>0</v>
      </c>
      <c r="L24" s="200">
        <f>Depreciation!L48</f>
        <v>0</v>
      </c>
      <c r="M24" s="200">
        <f>Depreciation!M48</f>
        <v>0</v>
      </c>
      <c r="N24" s="200">
        <f>Depreciation!N48</f>
        <v>0</v>
      </c>
      <c r="O24" s="201">
        <f t="shared" si="6"/>
        <v>0</v>
      </c>
      <c r="P24" s="200">
        <f>Depreciation!O48</f>
        <v>0</v>
      </c>
      <c r="Q24" s="200">
        <f>Depreciation!P48</f>
        <v>0</v>
      </c>
      <c r="R24" s="200">
        <f>Depreciation!Q48</f>
        <v>0</v>
      </c>
      <c r="S24" s="200">
        <f>Depreciation!R48</f>
        <v>0</v>
      </c>
      <c r="T24" s="200">
        <f>Depreciation!S48</f>
        <v>0</v>
      </c>
      <c r="U24" s="200">
        <f>Depreciation!T48</f>
        <v>0</v>
      </c>
      <c r="V24" s="200">
        <f>Depreciation!U48</f>
        <v>0</v>
      </c>
      <c r="W24" s="200">
        <f>Depreciation!V48</f>
        <v>0</v>
      </c>
      <c r="X24" s="200">
        <f>Depreciation!W48</f>
        <v>0</v>
      </c>
      <c r="Y24" s="200">
        <f>Depreciation!X48</f>
        <v>0</v>
      </c>
      <c r="Z24" s="200">
        <f>Depreciation!Y48</f>
        <v>0</v>
      </c>
      <c r="AA24" s="200">
        <f>Depreciation!Z48</f>
        <v>0</v>
      </c>
      <c r="AB24" s="201">
        <f t="shared" si="8"/>
        <v>0</v>
      </c>
      <c r="AC24" s="200">
        <f>Depreciation!AA48</f>
        <v>0</v>
      </c>
      <c r="AD24" s="200">
        <f>Depreciation!AB48</f>
        <v>0</v>
      </c>
      <c r="AE24" s="200">
        <f>Depreciation!AC48</f>
        <v>0</v>
      </c>
      <c r="AF24" s="200">
        <f>Depreciation!AD48</f>
        <v>0</v>
      </c>
      <c r="AG24" s="200">
        <f>Depreciation!AE48</f>
        <v>0</v>
      </c>
      <c r="AH24" s="200">
        <f>Depreciation!AF48</f>
        <v>0</v>
      </c>
      <c r="AI24" s="200">
        <f>Depreciation!AG48</f>
        <v>0</v>
      </c>
      <c r="AJ24" s="200">
        <f>Depreciation!AH48</f>
        <v>0</v>
      </c>
      <c r="AK24" s="200">
        <f>Depreciation!AI48</f>
        <v>0</v>
      </c>
      <c r="AL24" s="200">
        <f>Depreciation!AJ48</f>
        <v>0</v>
      </c>
      <c r="AM24" s="200">
        <f>Depreciation!AK48</f>
        <v>0</v>
      </c>
      <c r="AN24" s="200">
        <f>Depreciation!AL48</f>
        <v>0</v>
      </c>
      <c r="AO24" s="201">
        <f t="shared" si="10"/>
        <v>0</v>
      </c>
    </row>
    <row r="25" spans="2:43" ht="15.75" customHeight="1">
      <c r="B25" s="199" t="s">
        <v>271</v>
      </c>
      <c r="C25" s="200">
        <f>Grants!C27</f>
        <v>0</v>
      </c>
      <c r="D25" s="200">
        <f>Grants!D27</f>
        <v>0</v>
      </c>
      <c r="E25" s="200">
        <f>Grants!E27</f>
        <v>0</v>
      </c>
      <c r="F25" s="200">
        <f>Grants!F27</f>
        <v>0</v>
      </c>
      <c r="G25" s="200">
        <f>Grants!G27</f>
        <v>0</v>
      </c>
      <c r="H25" s="200">
        <f>Grants!H27</f>
        <v>0</v>
      </c>
      <c r="I25" s="200">
        <f>Grants!I27</f>
        <v>0</v>
      </c>
      <c r="J25" s="200">
        <f>Grants!J27</f>
        <v>0</v>
      </c>
      <c r="K25" s="200">
        <f>Grants!K27</f>
        <v>0</v>
      </c>
      <c r="L25" s="200">
        <f>Grants!L27</f>
        <v>0</v>
      </c>
      <c r="M25" s="200">
        <f>Grants!M27</f>
        <v>0</v>
      </c>
      <c r="N25" s="200">
        <f>Grants!N27</f>
        <v>0</v>
      </c>
      <c r="O25" s="201">
        <f t="shared" si="6"/>
        <v>0</v>
      </c>
      <c r="P25" s="200">
        <f>Grants!O27</f>
        <v>0</v>
      </c>
      <c r="Q25" s="200">
        <f>Grants!P27</f>
        <v>0</v>
      </c>
      <c r="R25" s="200">
        <f>Grants!Q27</f>
        <v>0</v>
      </c>
      <c r="S25" s="200">
        <f>Grants!R27</f>
        <v>0</v>
      </c>
      <c r="T25" s="200">
        <f>Grants!S27</f>
        <v>0</v>
      </c>
      <c r="U25" s="200">
        <f>Grants!T27</f>
        <v>0</v>
      </c>
      <c r="V25" s="200">
        <f>Grants!U27</f>
        <v>0</v>
      </c>
      <c r="W25" s="200">
        <f>Grants!V27</f>
        <v>0</v>
      </c>
      <c r="X25" s="200">
        <f>Grants!W27</f>
        <v>0</v>
      </c>
      <c r="Y25" s="200">
        <f>Grants!X27</f>
        <v>0</v>
      </c>
      <c r="Z25" s="200">
        <f>Grants!Y27</f>
        <v>0</v>
      </c>
      <c r="AA25" s="200">
        <f>Grants!Z27</f>
        <v>0</v>
      </c>
      <c r="AB25" s="201">
        <f t="shared" si="8"/>
        <v>0</v>
      </c>
      <c r="AC25" s="200">
        <f>Grants!AA27</f>
        <v>0</v>
      </c>
      <c r="AD25" s="200">
        <f>Grants!AB27</f>
        <v>0</v>
      </c>
      <c r="AE25" s="200">
        <f>Grants!AC27</f>
        <v>0</v>
      </c>
      <c r="AF25" s="200">
        <f>Grants!AD27</f>
        <v>0</v>
      </c>
      <c r="AG25" s="200">
        <f>Grants!AE27</f>
        <v>0</v>
      </c>
      <c r="AH25" s="200">
        <f>Grants!AF27</f>
        <v>0</v>
      </c>
      <c r="AI25" s="200">
        <f>Grants!AG27</f>
        <v>0</v>
      </c>
      <c r="AJ25" s="200">
        <f>Grants!AH27</f>
        <v>0</v>
      </c>
      <c r="AK25" s="200">
        <f>Grants!AI27</f>
        <v>0</v>
      </c>
      <c r="AL25" s="200">
        <f>Grants!AJ27</f>
        <v>0</v>
      </c>
      <c r="AM25" s="200">
        <f>Grants!AK27</f>
        <v>0</v>
      </c>
      <c r="AN25" s="200">
        <f>Grants!AL27</f>
        <v>0</v>
      </c>
      <c r="AO25" s="201">
        <f t="shared" si="10"/>
        <v>0</v>
      </c>
    </row>
    <row r="26" spans="2:43" s="191" customFormat="1" ht="15.75" customHeight="1">
      <c r="B26" s="173" t="s">
        <v>272</v>
      </c>
      <c r="C26" s="202">
        <f t="shared" ref="C26:N26" si="20">C23-C24+C25</f>
        <v>0</v>
      </c>
      <c r="D26" s="202">
        <f t="shared" si="20"/>
        <v>-1320</v>
      </c>
      <c r="E26" s="202">
        <f t="shared" si="20"/>
        <v>-1320</v>
      </c>
      <c r="F26" s="202">
        <f t="shared" si="20"/>
        <v>-1320</v>
      </c>
      <c r="G26" s="202">
        <f t="shared" si="20"/>
        <v>-1320</v>
      </c>
      <c r="H26" s="202">
        <f t="shared" si="20"/>
        <v>-1320</v>
      </c>
      <c r="I26" s="202">
        <f t="shared" si="20"/>
        <v>-1320</v>
      </c>
      <c r="J26" s="202">
        <f t="shared" si="20"/>
        <v>-1320</v>
      </c>
      <c r="K26" s="202">
        <f t="shared" si="20"/>
        <v>-1320</v>
      </c>
      <c r="L26" s="202">
        <f t="shared" si="20"/>
        <v>-1320</v>
      </c>
      <c r="M26" s="202">
        <f t="shared" si="20"/>
        <v>-1320</v>
      </c>
      <c r="N26" s="202">
        <f t="shared" si="20"/>
        <v>-1320</v>
      </c>
      <c r="O26" s="203">
        <f t="shared" si="6"/>
        <v>-14520</v>
      </c>
      <c r="P26" s="202">
        <f t="shared" ref="P26:AA26" si="21">P23-P24+P25</f>
        <v>20</v>
      </c>
      <c r="Q26" s="202">
        <f t="shared" si="21"/>
        <v>20</v>
      </c>
      <c r="R26" s="202">
        <f t="shared" si="21"/>
        <v>-1980</v>
      </c>
      <c r="S26" s="202">
        <f t="shared" si="21"/>
        <v>-1980</v>
      </c>
      <c r="T26" s="202">
        <f t="shared" si="21"/>
        <v>-1980</v>
      </c>
      <c r="U26" s="202">
        <f t="shared" si="21"/>
        <v>-1980</v>
      </c>
      <c r="V26" s="202">
        <f t="shared" si="21"/>
        <v>-1980</v>
      </c>
      <c r="W26" s="202">
        <f t="shared" si="21"/>
        <v>-1980</v>
      </c>
      <c r="X26" s="202">
        <f t="shared" si="21"/>
        <v>-1980</v>
      </c>
      <c r="Y26" s="202">
        <f t="shared" si="21"/>
        <v>-1980</v>
      </c>
      <c r="Z26" s="202">
        <f t="shared" si="21"/>
        <v>-1980</v>
      </c>
      <c r="AA26" s="202">
        <f t="shared" si="21"/>
        <v>-1980</v>
      </c>
      <c r="AB26" s="203">
        <f t="shared" si="8"/>
        <v>-19760</v>
      </c>
      <c r="AC26" s="202">
        <f t="shared" ref="AC26:AN26" si="22">AC23-AC24+AC25</f>
        <v>-2640</v>
      </c>
      <c r="AD26" s="202">
        <f t="shared" si="22"/>
        <v>-2640</v>
      </c>
      <c r="AE26" s="202">
        <f t="shared" si="22"/>
        <v>-2640</v>
      </c>
      <c r="AF26" s="202">
        <f t="shared" si="22"/>
        <v>-2640</v>
      </c>
      <c r="AG26" s="202">
        <f t="shared" si="22"/>
        <v>-2640</v>
      </c>
      <c r="AH26" s="202">
        <f t="shared" si="22"/>
        <v>-2640</v>
      </c>
      <c r="AI26" s="202">
        <f t="shared" si="22"/>
        <v>-2640</v>
      </c>
      <c r="AJ26" s="202">
        <f t="shared" si="22"/>
        <v>-2640</v>
      </c>
      <c r="AK26" s="202">
        <f t="shared" si="22"/>
        <v>-2640</v>
      </c>
      <c r="AL26" s="202">
        <f t="shared" si="22"/>
        <v>-2640</v>
      </c>
      <c r="AM26" s="202">
        <f t="shared" si="22"/>
        <v>-2640</v>
      </c>
      <c r="AN26" s="202">
        <f t="shared" si="22"/>
        <v>-2640</v>
      </c>
      <c r="AO26" s="203">
        <f t="shared" si="10"/>
        <v>-31680</v>
      </c>
    </row>
    <row r="27" spans="2:43" ht="16.5" customHeight="1">
      <c r="B27" s="127" t="s">
        <v>273</v>
      </c>
      <c r="C27" s="200">
        <f>Loans!C48</f>
        <v>0</v>
      </c>
      <c r="D27" s="200">
        <f>Loans!D48</f>
        <v>0</v>
      </c>
      <c r="E27" s="200">
        <f>Loans!E48</f>
        <v>0</v>
      </c>
      <c r="F27" s="200">
        <f>Loans!F48</f>
        <v>0</v>
      </c>
      <c r="G27" s="200">
        <f>Loans!G48</f>
        <v>0</v>
      </c>
      <c r="H27" s="200">
        <f>Loans!H48</f>
        <v>0</v>
      </c>
      <c r="I27" s="200">
        <f>Loans!I48</f>
        <v>0</v>
      </c>
      <c r="J27" s="200">
        <f>Loans!J48</f>
        <v>0</v>
      </c>
      <c r="K27" s="200">
        <f>Loans!K48</f>
        <v>0</v>
      </c>
      <c r="L27" s="200">
        <f>Loans!L48</f>
        <v>0</v>
      </c>
      <c r="M27" s="200">
        <f>Loans!M48</f>
        <v>0</v>
      </c>
      <c r="N27" s="200">
        <f>Loans!N48</f>
        <v>0</v>
      </c>
      <c r="O27" s="201">
        <f t="shared" si="6"/>
        <v>0</v>
      </c>
      <c r="P27" s="200">
        <f>Loans!O48</f>
        <v>0</v>
      </c>
      <c r="Q27" s="200">
        <f>Loans!P48</f>
        <v>0</v>
      </c>
      <c r="R27" s="200">
        <f>Loans!Q48</f>
        <v>0</v>
      </c>
      <c r="S27" s="200">
        <f>Loans!R48</f>
        <v>0</v>
      </c>
      <c r="T27" s="200">
        <f>Loans!S48</f>
        <v>0</v>
      </c>
      <c r="U27" s="200">
        <f>Loans!T48</f>
        <v>0</v>
      </c>
      <c r="V27" s="200">
        <f>Loans!U48</f>
        <v>0</v>
      </c>
      <c r="W27" s="200">
        <f>Loans!V48</f>
        <v>0</v>
      </c>
      <c r="X27" s="200">
        <f>Loans!W48</f>
        <v>0</v>
      </c>
      <c r="Y27" s="200">
        <f>Loans!X48</f>
        <v>0</v>
      </c>
      <c r="Z27" s="200">
        <f>Loans!Y48</f>
        <v>0</v>
      </c>
      <c r="AA27" s="200">
        <f>Loans!Z48</f>
        <v>0</v>
      </c>
      <c r="AB27" s="201">
        <f t="shared" si="8"/>
        <v>0</v>
      </c>
      <c r="AC27" s="200">
        <f>Loans!AA48</f>
        <v>0</v>
      </c>
      <c r="AD27" s="200">
        <f>Loans!AB48</f>
        <v>0</v>
      </c>
      <c r="AE27" s="200">
        <f>Loans!AC48</f>
        <v>0</v>
      </c>
      <c r="AF27" s="200">
        <f>Loans!AD48</f>
        <v>0</v>
      </c>
      <c r="AG27" s="200">
        <f>Loans!AE48</f>
        <v>0</v>
      </c>
      <c r="AH27" s="200">
        <f>Loans!AF48</f>
        <v>0</v>
      </c>
      <c r="AI27" s="200">
        <f>Loans!AG48</f>
        <v>0</v>
      </c>
      <c r="AJ27" s="200">
        <f>Loans!AH48</f>
        <v>0</v>
      </c>
      <c r="AK27" s="200">
        <f>Loans!AI48</f>
        <v>0</v>
      </c>
      <c r="AL27" s="200">
        <f>Loans!AJ48</f>
        <v>0</v>
      </c>
      <c r="AM27" s="200">
        <f>Loans!AK48</f>
        <v>0</v>
      </c>
      <c r="AN27" s="200">
        <f>Loans!AL48</f>
        <v>0</v>
      </c>
      <c r="AO27" s="201">
        <f t="shared" si="10"/>
        <v>0</v>
      </c>
    </row>
    <row r="28" spans="2:43" ht="16.5" customHeight="1">
      <c r="B28" s="173" t="s">
        <v>274</v>
      </c>
      <c r="C28" s="202">
        <f t="shared" ref="C28:N28" si="23">C26-C27</f>
        <v>0</v>
      </c>
      <c r="D28" s="202">
        <f t="shared" si="23"/>
        <v>-1320</v>
      </c>
      <c r="E28" s="202">
        <f t="shared" si="23"/>
        <v>-1320</v>
      </c>
      <c r="F28" s="202">
        <f t="shared" si="23"/>
        <v>-1320</v>
      </c>
      <c r="G28" s="202">
        <f t="shared" si="23"/>
        <v>-1320</v>
      </c>
      <c r="H28" s="202">
        <f t="shared" si="23"/>
        <v>-1320</v>
      </c>
      <c r="I28" s="202">
        <f t="shared" si="23"/>
        <v>-1320</v>
      </c>
      <c r="J28" s="202">
        <f t="shared" si="23"/>
        <v>-1320</v>
      </c>
      <c r="K28" s="202">
        <f t="shared" si="23"/>
        <v>-1320</v>
      </c>
      <c r="L28" s="202">
        <f t="shared" si="23"/>
        <v>-1320</v>
      </c>
      <c r="M28" s="202">
        <f t="shared" si="23"/>
        <v>-1320</v>
      </c>
      <c r="N28" s="202">
        <f t="shared" si="23"/>
        <v>-1320</v>
      </c>
      <c r="O28" s="203">
        <f t="shared" si="6"/>
        <v>-14520</v>
      </c>
      <c r="P28" s="202">
        <f t="shared" ref="P28:AA28" si="24">P26-P27</f>
        <v>20</v>
      </c>
      <c r="Q28" s="202">
        <f t="shared" si="24"/>
        <v>20</v>
      </c>
      <c r="R28" s="202">
        <f t="shared" si="24"/>
        <v>-1980</v>
      </c>
      <c r="S28" s="202">
        <f t="shared" si="24"/>
        <v>-1980</v>
      </c>
      <c r="T28" s="202">
        <f t="shared" si="24"/>
        <v>-1980</v>
      </c>
      <c r="U28" s="202">
        <f t="shared" si="24"/>
        <v>-1980</v>
      </c>
      <c r="V28" s="202">
        <f t="shared" si="24"/>
        <v>-1980</v>
      </c>
      <c r="W28" s="202">
        <f t="shared" si="24"/>
        <v>-1980</v>
      </c>
      <c r="X28" s="202">
        <f t="shared" si="24"/>
        <v>-1980</v>
      </c>
      <c r="Y28" s="202">
        <f t="shared" si="24"/>
        <v>-1980</v>
      </c>
      <c r="Z28" s="202">
        <f t="shared" si="24"/>
        <v>-1980</v>
      </c>
      <c r="AA28" s="202">
        <f t="shared" si="24"/>
        <v>-1980</v>
      </c>
      <c r="AB28" s="203">
        <f t="shared" si="8"/>
        <v>-19760</v>
      </c>
      <c r="AC28" s="202">
        <f t="shared" ref="AC28:AN28" si="25">AC26-AC27</f>
        <v>-2640</v>
      </c>
      <c r="AD28" s="202">
        <f t="shared" si="25"/>
        <v>-2640</v>
      </c>
      <c r="AE28" s="202">
        <f t="shared" si="25"/>
        <v>-2640</v>
      </c>
      <c r="AF28" s="202">
        <f t="shared" si="25"/>
        <v>-2640</v>
      </c>
      <c r="AG28" s="202">
        <f t="shared" si="25"/>
        <v>-2640</v>
      </c>
      <c r="AH28" s="202">
        <f t="shared" si="25"/>
        <v>-2640</v>
      </c>
      <c r="AI28" s="202">
        <f t="shared" si="25"/>
        <v>-2640</v>
      </c>
      <c r="AJ28" s="202">
        <f t="shared" si="25"/>
        <v>-2640</v>
      </c>
      <c r="AK28" s="202">
        <f t="shared" si="25"/>
        <v>-2640</v>
      </c>
      <c r="AL28" s="202">
        <f t="shared" si="25"/>
        <v>-2640</v>
      </c>
      <c r="AM28" s="202">
        <f t="shared" si="25"/>
        <v>-2640</v>
      </c>
      <c r="AN28" s="202">
        <f t="shared" si="25"/>
        <v>-2640</v>
      </c>
      <c r="AO28" s="203">
        <f t="shared" si="10"/>
        <v>-31680</v>
      </c>
    </row>
    <row r="29" spans="2:43" ht="15.75" customHeight="1">
      <c r="B29" s="127" t="s">
        <v>275</v>
      </c>
      <c r="C29" s="204">
        <f t="shared" ref="C29:N29" si="26">$O$36/12</f>
        <v>0</v>
      </c>
      <c r="D29" s="204">
        <f t="shared" si="26"/>
        <v>0</v>
      </c>
      <c r="E29" s="204">
        <f t="shared" si="26"/>
        <v>0</v>
      </c>
      <c r="F29" s="204">
        <f t="shared" si="26"/>
        <v>0</v>
      </c>
      <c r="G29" s="204">
        <f t="shared" si="26"/>
        <v>0</v>
      </c>
      <c r="H29" s="204">
        <f t="shared" si="26"/>
        <v>0</v>
      </c>
      <c r="I29" s="204">
        <f t="shared" si="26"/>
        <v>0</v>
      </c>
      <c r="J29" s="204">
        <f t="shared" si="26"/>
        <v>0</v>
      </c>
      <c r="K29" s="204">
        <f t="shared" si="26"/>
        <v>0</v>
      </c>
      <c r="L29" s="204">
        <f t="shared" si="26"/>
        <v>0</v>
      </c>
      <c r="M29" s="204">
        <f t="shared" si="26"/>
        <v>0</v>
      </c>
      <c r="N29" s="204">
        <f t="shared" si="26"/>
        <v>0</v>
      </c>
      <c r="O29" s="204">
        <f t="shared" si="6"/>
        <v>0</v>
      </c>
      <c r="P29" s="204">
        <f t="shared" ref="P29:AA29" si="27">$AB$36/12</f>
        <v>0</v>
      </c>
      <c r="Q29" s="204">
        <f t="shared" si="27"/>
        <v>0</v>
      </c>
      <c r="R29" s="204">
        <f t="shared" si="27"/>
        <v>0</v>
      </c>
      <c r="S29" s="204">
        <f t="shared" si="27"/>
        <v>0</v>
      </c>
      <c r="T29" s="204">
        <f t="shared" si="27"/>
        <v>0</v>
      </c>
      <c r="U29" s="204">
        <f t="shared" si="27"/>
        <v>0</v>
      </c>
      <c r="V29" s="204">
        <f t="shared" si="27"/>
        <v>0</v>
      </c>
      <c r="W29" s="204">
        <f t="shared" si="27"/>
        <v>0</v>
      </c>
      <c r="X29" s="204">
        <f t="shared" si="27"/>
        <v>0</v>
      </c>
      <c r="Y29" s="204">
        <f t="shared" si="27"/>
        <v>0</v>
      </c>
      <c r="Z29" s="204">
        <f t="shared" si="27"/>
        <v>0</v>
      </c>
      <c r="AA29" s="204">
        <f t="shared" si="27"/>
        <v>0</v>
      </c>
      <c r="AB29" s="204">
        <f t="shared" si="8"/>
        <v>0</v>
      </c>
      <c r="AC29" s="204">
        <f t="shared" ref="AC29:AN29" si="28">$AO$36/12</f>
        <v>0</v>
      </c>
      <c r="AD29" s="204">
        <f t="shared" si="28"/>
        <v>0</v>
      </c>
      <c r="AE29" s="204">
        <f t="shared" si="28"/>
        <v>0</v>
      </c>
      <c r="AF29" s="204">
        <f t="shared" si="28"/>
        <v>0</v>
      </c>
      <c r="AG29" s="204">
        <f t="shared" si="28"/>
        <v>0</v>
      </c>
      <c r="AH29" s="204">
        <f t="shared" si="28"/>
        <v>0</v>
      </c>
      <c r="AI29" s="204">
        <f t="shared" si="28"/>
        <v>0</v>
      </c>
      <c r="AJ29" s="204">
        <f t="shared" si="28"/>
        <v>0</v>
      </c>
      <c r="AK29" s="204">
        <f t="shared" si="28"/>
        <v>0</v>
      </c>
      <c r="AL29" s="204">
        <f t="shared" si="28"/>
        <v>0</v>
      </c>
      <c r="AM29" s="204">
        <f t="shared" si="28"/>
        <v>0</v>
      </c>
      <c r="AN29" s="204">
        <f t="shared" si="28"/>
        <v>0</v>
      </c>
      <c r="AO29" s="204">
        <f t="shared" si="10"/>
        <v>0</v>
      </c>
      <c r="AQ29" t="s">
        <v>276</v>
      </c>
    </row>
    <row r="30" spans="2:43" ht="15.75" customHeight="1">
      <c r="B30" s="196" t="s">
        <v>277</v>
      </c>
      <c r="C30" s="197">
        <f t="shared" ref="C30:N30" si="29">C28-C29</f>
        <v>0</v>
      </c>
      <c r="D30" s="197">
        <f t="shared" si="29"/>
        <v>-1320</v>
      </c>
      <c r="E30" s="197">
        <f t="shared" si="29"/>
        <v>-1320</v>
      </c>
      <c r="F30" s="197">
        <f t="shared" si="29"/>
        <v>-1320</v>
      </c>
      <c r="G30" s="197">
        <f t="shared" si="29"/>
        <v>-1320</v>
      </c>
      <c r="H30" s="197">
        <f t="shared" si="29"/>
        <v>-1320</v>
      </c>
      <c r="I30" s="197">
        <f t="shared" si="29"/>
        <v>-1320</v>
      </c>
      <c r="J30" s="197">
        <f t="shared" si="29"/>
        <v>-1320</v>
      </c>
      <c r="K30" s="197">
        <f t="shared" si="29"/>
        <v>-1320</v>
      </c>
      <c r="L30" s="197">
        <f t="shared" si="29"/>
        <v>-1320</v>
      </c>
      <c r="M30" s="197">
        <f t="shared" si="29"/>
        <v>-1320</v>
      </c>
      <c r="N30" s="197">
        <f t="shared" si="29"/>
        <v>-1320</v>
      </c>
      <c r="O30" s="197">
        <f t="shared" si="6"/>
        <v>-14520</v>
      </c>
      <c r="P30" s="197">
        <f t="shared" ref="P30:AA30" si="30">P28-P29</f>
        <v>20</v>
      </c>
      <c r="Q30" s="197">
        <f t="shared" si="30"/>
        <v>20</v>
      </c>
      <c r="R30" s="197">
        <f t="shared" si="30"/>
        <v>-1980</v>
      </c>
      <c r="S30" s="197">
        <f t="shared" si="30"/>
        <v>-1980</v>
      </c>
      <c r="T30" s="197">
        <f t="shared" si="30"/>
        <v>-1980</v>
      </c>
      <c r="U30" s="197">
        <f t="shared" si="30"/>
        <v>-1980</v>
      </c>
      <c r="V30" s="197">
        <f t="shared" si="30"/>
        <v>-1980</v>
      </c>
      <c r="W30" s="197">
        <f t="shared" si="30"/>
        <v>-1980</v>
      </c>
      <c r="X30" s="197">
        <f t="shared" si="30"/>
        <v>-1980</v>
      </c>
      <c r="Y30" s="197">
        <f t="shared" si="30"/>
        <v>-1980</v>
      </c>
      <c r="Z30" s="197">
        <f t="shared" si="30"/>
        <v>-1980</v>
      </c>
      <c r="AA30" s="197">
        <f t="shared" si="30"/>
        <v>-1980</v>
      </c>
      <c r="AB30" s="197">
        <f t="shared" si="8"/>
        <v>-19760</v>
      </c>
      <c r="AC30" s="197">
        <f t="shared" ref="AC30:AN30" si="31">AC28-AC29</f>
        <v>-2640</v>
      </c>
      <c r="AD30" s="197">
        <f t="shared" si="31"/>
        <v>-2640</v>
      </c>
      <c r="AE30" s="197">
        <f t="shared" si="31"/>
        <v>-2640</v>
      </c>
      <c r="AF30" s="197">
        <f t="shared" si="31"/>
        <v>-2640</v>
      </c>
      <c r="AG30" s="197">
        <f t="shared" si="31"/>
        <v>-2640</v>
      </c>
      <c r="AH30" s="197">
        <f t="shared" si="31"/>
        <v>-2640</v>
      </c>
      <c r="AI30" s="197">
        <f t="shared" si="31"/>
        <v>-2640</v>
      </c>
      <c r="AJ30" s="197">
        <f t="shared" si="31"/>
        <v>-2640</v>
      </c>
      <c r="AK30" s="197">
        <f t="shared" si="31"/>
        <v>-2640</v>
      </c>
      <c r="AL30" s="197">
        <f t="shared" si="31"/>
        <v>-2640</v>
      </c>
      <c r="AM30" s="197">
        <f t="shared" si="31"/>
        <v>-2640</v>
      </c>
      <c r="AN30" s="197">
        <f t="shared" si="31"/>
        <v>-2640</v>
      </c>
      <c r="AO30" s="197">
        <f t="shared" si="10"/>
        <v>-31680</v>
      </c>
      <c r="AQ30" s="205">
        <f>O30+AB30+AO30</f>
        <v>-65960</v>
      </c>
    </row>
    <row r="31" spans="2:43" ht="15.75" customHeight="1">
      <c r="B31" s="206"/>
    </row>
    <row r="32" spans="2:43" ht="15.75" customHeight="1">
      <c r="B32" s="167" t="s">
        <v>278</v>
      </c>
    </row>
    <row r="33" spans="2:41" ht="15.75" customHeight="1">
      <c r="B33" s="206" t="s">
        <v>279</v>
      </c>
      <c r="O33" s="207">
        <v>0.15</v>
      </c>
      <c r="AB33" s="207">
        <v>0.15</v>
      </c>
      <c r="AO33" s="207">
        <v>0.15</v>
      </c>
    </row>
    <row r="34" spans="2:41" ht="15.75" customHeight="1">
      <c r="B34" s="206" t="s">
        <v>280</v>
      </c>
      <c r="O34" s="204">
        <v>0</v>
      </c>
      <c r="AB34" s="204">
        <f>MIN(0,O34+O28)</f>
        <v>-14520</v>
      </c>
      <c r="AO34" s="204">
        <f>MIN(0,AB34+AB28)</f>
        <v>-34280</v>
      </c>
    </row>
    <row r="35" spans="2:41" ht="15.75" customHeight="1">
      <c r="B35" s="206" t="s">
        <v>281</v>
      </c>
      <c r="O35" s="204">
        <f>MAX(0,O28+O34)</f>
        <v>0</v>
      </c>
      <c r="AB35" s="204">
        <f>MAX(0,AB28+AB34)</f>
        <v>0</v>
      </c>
      <c r="AO35" s="204">
        <f>MAX(0,AO28+AO34)</f>
        <v>0</v>
      </c>
    </row>
    <row r="36" spans="2:41" ht="15.75" customHeight="1">
      <c r="B36" s="206" t="s">
        <v>282</v>
      </c>
      <c r="O36" s="204">
        <f>O35*O33</f>
        <v>0</v>
      </c>
      <c r="AB36" s="204">
        <f>AB35*AB33</f>
        <v>0</v>
      </c>
      <c r="AO36" s="204">
        <f>AO35*AO33</f>
        <v>0</v>
      </c>
    </row>
    <row r="37" spans="2:41" ht="15.75" customHeight="1">
      <c r="B37" s="206"/>
    </row>
    <row r="38" spans="2:41" ht="15.75" customHeight="1">
      <c r="B38" s="206"/>
    </row>
    <row r="39" spans="2:41" ht="15.75" customHeight="1">
      <c r="B39" s="206"/>
    </row>
    <row r="40" spans="2:41" ht="15.75" customHeight="1">
      <c r="B40" s="206"/>
    </row>
    <row r="41" spans="2:41" ht="15.75" customHeight="1">
      <c r="B41" s="206"/>
    </row>
    <row r="42" spans="2:41" ht="15.75" customHeight="1">
      <c r="B42" s="206"/>
    </row>
    <row r="43" spans="2:41" ht="15.75" customHeight="1">
      <c r="B43" s="206"/>
    </row>
    <row r="44" spans="2:41" ht="15.75" customHeight="1">
      <c r="B44" s="206"/>
    </row>
    <row r="45" spans="2:41" ht="15.75" customHeight="1">
      <c r="B45" s="206"/>
    </row>
    <row r="46" spans="2:41" ht="15.75" customHeight="1">
      <c r="B46" s="206"/>
    </row>
    <row r="47" spans="2:41" ht="15.75" customHeight="1">
      <c r="B47" s="206"/>
    </row>
    <row r="48" spans="2:41" ht="15.75" customHeight="1">
      <c r="B48" s="206"/>
    </row>
    <row r="49" spans="2:14" ht="15.75" customHeight="1">
      <c r="B49" s="206"/>
    </row>
    <row r="50" spans="2:14" ht="15.75" customHeight="1">
      <c r="B50" s="206"/>
    </row>
    <row r="51" spans="2:14" ht="15.75" customHeight="1">
      <c r="B51" s="206"/>
    </row>
    <row r="52" spans="2:14" ht="15.75" customHeight="1">
      <c r="B52" s="206"/>
    </row>
    <row r="53" spans="2:14" ht="15.75" customHeight="1">
      <c r="B53" s="206"/>
    </row>
    <row r="54" spans="2:14" ht="15.75" customHeight="1">
      <c r="B54" s="206"/>
    </row>
    <row r="55" spans="2:14" ht="15.75" customHeight="1">
      <c r="B55" s="206"/>
      <c r="C55" s="206"/>
      <c r="D55" s="206"/>
      <c r="E55" s="206"/>
      <c r="F55" s="206"/>
      <c r="G55" s="206"/>
      <c r="H55" s="206"/>
      <c r="I55" s="206"/>
      <c r="J55" s="206"/>
      <c r="K55" s="206"/>
      <c r="L55" s="206"/>
      <c r="M55" s="206"/>
      <c r="N55" s="206"/>
    </row>
    <row r="56" spans="2:14" ht="15.75" customHeight="1">
      <c r="B56" s="206"/>
      <c r="C56" s="206"/>
      <c r="D56" s="206"/>
      <c r="E56" s="206"/>
      <c r="F56" s="206"/>
      <c r="G56" s="206"/>
      <c r="H56" s="206"/>
      <c r="I56" s="206"/>
      <c r="J56" s="206"/>
      <c r="K56" s="206"/>
      <c r="L56" s="206"/>
      <c r="M56" s="206"/>
      <c r="N56" s="206"/>
    </row>
    <row r="57" spans="2:14" ht="15.75" customHeight="1">
      <c r="B57" s="206"/>
      <c r="C57" s="206"/>
      <c r="D57" s="206"/>
      <c r="E57" s="206"/>
      <c r="F57" s="206"/>
      <c r="G57" s="206"/>
      <c r="H57" s="206"/>
      <c r="I57" s="206"/>
      <c r="J57" s="206"/>
      <c r="K57" s="206"/>
      <c r="L57" s="206"/>
      <c r="M57" s="206"/>
      <c r="N57" s="206"/>
    </row>
    <row r="58" spans="2:14" ht="15.75" customHeight="1">
      <c r="B58" s="206"/>
      <c r="C58" s="206"/>
      <c r="D58" s="206"/>
      <c r="E58" s="206"/>
      <c r="F58" s="206"/>
      <c r="G58" s="206"/>
      <c r="H58" s="206"/>
      <c r="I58" s="206"/>
      <c r="J58" s="206"/>
      <c r="K58" s="206"/>
      <c r="L58" s="206"/>
      <c r="M58" s="206"/>
      <c r="N58" s="206"/>
    </row>
    <row r="59" spans="2:14" ht="15.75" customHeight="1">
      <c r="B59" s="206"/>
      <c r="C59" s="206"/>
      <c r="D59" s="206"/>
      <c r="E59" s="206"/>
      <c r="F59" s="206"/>
      <c r="G59" s="206"/>
      <c r="H59" s="206"/>
      <c r="I59" s="206"/>
      <c r="J59" s="206"/>
      <c r="K59" s="206"/>
      <c r="L59" s="206"/>
      <c r="M59" s="206"/>
      <c r="N59" s="206"/>
    </row>
    <row r="60" spans="2:14" ht="15.75" customHeight="1">
      <c r="B60" s="206"/>
      <c r="C60" s="206"/>
      <c r="D60" s="206"/>
      <c r="E60" s="206"/>
      <c r="F60" s="206"/>
      <c r="G60" s="206"/>
      <c r="H60" s="206"/>
      <c r="I60" s="206"/>
      <c r="J60" s="206"/>
      <c r="K60" s="206"/>
      <c r="L60" s="206"/>
      <c r="M60" s="206"/>
      <c r="N60" s="206"/>
    </row>
    <row r="61" spans="2:14" ht="15.75" customHeight="1">
      <c r="B61" s="206"/>
      <c r="C61" s="206"/>
      <c r="D61" s="206"/>
      <c r="E61" s="206"/>
      <c r="F61" s="206"/>
      <c r="G61" s="206"/>
      <c r="H61" s="206"/>
      <c r="I61" s="206"/>
      <c r="J61" s="206"/>
      <c r="K61" s="206"/>
      <c r="L61" s="206"/>
      <c r="M61" s="206"/>
      <c r="N61" s="206"/>
    </row>
    <row r="62" spans="2:14" ht="15.75" customHeight="1">
      <c r="B62" s="206"/>
      <c r="C62" s="206"/>
      <c r="D62" s="206"/>
      <c r="E62" s="206"/>
      <c r="F62" s="206"/>
      <c r="G62" s="206"/>
      <c r="H62" s="206"/>
      <c r="I62" s="206"/>
      <c r="J62" s="206"/>
      <c r="K62" s="206"/>
      <c r="L62" s="206"/>
      <c r="M62" s="206"/>
      <c r="N62" s="206"/>
    </row>
    <row r="63" spans="2:14" ht="15.75" customHeight="1">
      <c r="B63" s="206"/>
      <c r="C63" s="206"/>
      <c r="D63" s="206"/>
      <c r="E63" s="206"/>
      <c r="F63" s="206"/>
      <c r="G63" s="206"/>
      <c r="H63" s="206"/>
      <c r="I63" s="206"/>
      <c r="J63" s="206"/>
      <c r="K63" s="206"/>
      <c r="L63" s="206"/>
      <c r="M63" s="206"/>
      <c r="N63" s="206"/>
    </row>
    <row r="64" spans="2:14" ht="15.75" customHeight="1">
      <c r="B64" s="206"/>
      <c r="C64" s="206"/>
      <c r="D64" s="206"/>
      <c r="E64" s="206"/>
      <c r="F64" s="206"/>
      <c r="G64" s="206"/>
      <c r="H64" s="206"/>
      <c r="I64" s="206"/>
      <c r="J64" s="206"/>
      <c r="K64" s="206"/>
      <c r="L64" s="206"/>
      <c r="M64" s="206"/>
      <c r="N64" s="206"/>
    </row>
    <row r="65" spans="2:14" ht="15.75" customHeight="1">
      <c r="B65" s="206"/>
      <c r="C65" s="206"/>
      <c r="D65" s="206"/>
      <c r="E65" s="206"/>
      <c r="F65" s="206"/>
      <c r="G65" s="206"/>
      <c r="H65" s="206"/>
      <c r="I65" s="206"/>
      <c r="J65" s="206"/>
      <c r="K65" s="206"/>
      <c r="L65" s="206"/>
      <c r="M65" s="206"/>
      <c r="N65" s="206"/>
    </row>
    <row r="66" spans="2:14" ht="15.75" customHeight="1">
      <c r="B66" s="206"/>
      <c r="C66" s="206"/>
      <c r="D66" s="206"/>
      <c r="E66" s="206"/>
      <c r="F66" s="206"/>
      <c r="G66" s="206"/>
      <c r="H66" s="206"/>
      <c r="I66" s="206"/>
      <c r="J66" s="206"/>
      <c r="K66" s="206"/>
      <c r="L66" s="206"/>
      <c r="M66" s="206"/>
      <c r="N66" s="206"/>
    </row>
    <row r="67" spans="2:14" ht="15.75" customHeight="1">
      <c r="B67" s="206"/>
      <c r="C67" s="206"/>
      <c r="D67" s="206"/>
      <c r="E67" s="206"/>
      <c r="F67" s="206"/>
      <c r="G67" s="206"/>
      <c r="H67" s="206"/>
      <c r="I67" s="206"/>
      <c r="J67" s="206"/>
      <c r="K67" s="206"/>
      <c r="L67" s="206"/>
      <c r="M67" s="206"/>
      <c r="N67" s="206"/>
    </row>
    <row r="68" spans="2:14" ht="15.75" customHeight="1">
      <c r="B68" s="206"/>
      <c r="C68" s="206"/>
      <c r="D68" s="206"/>
      <c r="E68" s="206"/>
      <c r="F68" s="206"/>
      <c r="G68" s="206"/>
      <c r="H68" s="206"/>
      <c r="I68" s="206"/>
      <c r="J68" s="206"/>
      <c r="K68" s="206"/>
      <c r="L68" s="206"/>
      <c r="M68" s="206"/>
      <c r="N68" s="206"/>
    </row>
    <row r="69" spans="2:14" ht="15.75" customHeight="1">
      <c r="B69" s="206"/>
      <c r="C69" s="206"/>
      <c r="D69" s="206"/>
      <c r="E69" s="206"/>
      <c r="F69" s="206"/>
      <c r="G69" s="206"/>
      <c r="H69" s="206"/>
      <c r="I69" s="206"/>
      <c r="J69" s="206"/>
      <c r="K69" s="206"/>
      <c r="L69" s="206"/>
      <c r="M69" s="206"/>
      <c r="N69" s="206"/>
    </row>
    <row r="70" spans="2:14" ht="15.75" customHeight="1">
      <c r="B70" s="206"/>
      <c r="C70" s="206"/>
      <c r="D70" s="206"/>
      <c r="E70" s="206"/>
      <c r="F70" s="206"/>
      <c r="G70" s="206"/>
      <c r="H70" s="206"/>
      <c r="I70" s="206"/>
      <c r="J70" s="206"/>
      <c r="K70" s="206"/>
      <c r="L70" s="206"/>
      <c r="M70" s="206"/>
      <c r="N70" s="206"/>
    </row>
    <row r="71" spans="2:14" ht="15.75" customHeight="1">
      <c r="B71" s="206"/>
      <c r="C71" s="206"/>
      <c r="D71" s="206"/>
      <c r="E71" s="206"/>
      <c r="F71" s="206"/>
      <c r="G71" s="206"/>
      <c r="H71" s="206"/>
      <c r="I71" s="206"/>
      <c r="J71" s="206"/>
      <c r="K71" s="206"/>
      <c r="L71" s="206"/>
      <c r="M71" s="206"/>
      <c r="N71" s="206"/>
    </row>
    <row r="72" spans="2:14" ht="15.75" customHeight="1">
      <c r="B72" s="206"/>
      <c r="C72" s="206"/>
      <c r="D72" s="206"/>
      <c r="E72" s="206"/>
      <c r="F72" s="206"/>
      <c r="G72" s="206"/>
      <c r="H72" s="206"/>
      <c r="I72" s="206"/>
      <c r="J72" s="206"/>
      <c r="K72" s="206"/>
      <c r="L72" s="206"/>
      <c r="M72" s="206"/>
      <c r="N72" s="206"/>
    </row>
    <row r="73" spans="2:14" ht="15.75" customHeight="1">
      <c r="B73" s="206"/>
      <c r="C73" s="206"/>
      <c r="D73" s="206"/>
      <c r="E73" s="206"/>
      <c r="F73" s="206"/>
      <c r="G73" s="206"/>
      <c r="H73" s="206"/>
      <c r="I73" s="206"/>
      <c r="J73" s="206"/>
      <c r="K73" s="206"/>
      <c r="L73" s="206"/>
      <c r="M73" s="206"/>
      <c r="N73" s="206"/>
    </row>
    <row r="74" spans="2:14" ht="15.75" customHeight="1">
      <c r="B74" s="206"/>
      <c r="C74" s="206"/>
      <c r="D74" s="206"/>
      <c r="E74" s="206"/>
      <c r="F74" s="206"/>
      <c r="G74" s="206"/>
      <c r="H74" s="206"/>
      <c r="I74" s="206"/>
      <c r="J74" s="206"/>
      <c r="K74" s="206"/>
      <c r="L74" s="206"/>
      <c r="M74" s="206"/>
      <c r="N74" s="206"/>
    </row>
    <row r="75" spans="2:14" ht="15.75" customHeight="1">
      <c r="B75" s="206"/>
      <c r="C75" s="206"/>
      <c r="D75" s="206"/>
      <c r="E75" s="206"/>
      <c r="F75" s="206"/>
      <c r="G75" s="206"/>
      <c r="H75" s="206"/>
      <c r="I75" s="206"/>
      <c r="J75" s="206"/>
      <c r="K75" s="206"/>
      <c r="L75" s="206"/>
      <c r="M75" s="206"/>
      <c r="N75" s="206"/>
    </row>
    <row r="76" spans="2:14" ht="15.75" customHeight="1">
      <c r="B76" s="206"/>
      <c r="C76" s="206"/>
      <c r="D76" s="206"/>
      <c r="E76" s="206"/>
      <c r="F76" s="206"/>
      <c r="G76" s="206"/>
      <c r="H76" s="206"/>
      <c r="I76" s="206"/>
      <c r="J76" s="206"/>
      <c r="K76" s="206"/>
      <c r="L76" s="206"/>
      <c r="M76" s="206"/>
      <c r="N76" s="206"/>
    </row>
    <row r="77" spans="2:14" ht="15.75" customHeight="1">
      <c r="B77" s="206"/>
      <c r="C77" s="206"/>
      <c r="D77" s="206"/>
      <c r="E77" s="206"/>
      <c r="F77" s="206"/>
      <c r="G77" s="206"/>
      <c r="H77" s="206"/>
      <c r="I77" s="206"/>
      <c r="J77" s="206"/>
      <c r="K77" s="206"/>
      <c r="L77" s="206"/>
      <c r="M77" s="206"/>
      <c r="N77" s="206"/>
    </row>
    <row r="78" spans="2:14" ht="15.75" customHeight="1">
      <c r="B78" s="206"/>
      <c r="C78" s="206"/>
      <c r="D78" s="206"/>
      <c r="E78" s="206"/>
      <c r="F78" s="206"/>
      <c r="G78" s="206"/>
      <c r="H78" s="206"/>
      <c r="I78" s="206"/>
      <c r="J78" s="206"/>
      <c r="K78" s="206"/>
      <c r="L78" s="206"/>
      <c r="M78" s="206"/>
      <c r="N78" s="206"/>
    </row>
    <row r="79" spans="2:14" ht="15.75" customHeight="1">
      <c r="B79" s="206"/>
      <c r="C79" s="206"/>
      <c r="D79" s="206"/>
      <c r="E79" s="206"/>
      <c r="F79" s="206"/>
      <c r="G79" s="206"/>
      <c r="H79" s="206"/>
      <c r="I79" s="206"/>
      <c r="J79" s="206"/>
      <c r="K79" s="206"/>
      <c r="L79" s="206"/>
      <c r="M79" s="206"/>
      <c r="N79" s="206"/>
    </row>
    <row r="80" spans="2:14" ht="15.75" customHeight="1">
      <c r="B80" s="206"/>
      <c r="C80" s="206"/>
      <c r="D80" s="206"/>
      <c r="E80" s="206"/>
      <c r="F80" s="206"/>
      <c r="G80" s="206"/>
      <c r="H80" s="206"/>
      <c r="I80" s="206"/>
      <c r="J80" s="206"/>
      <c r="K80" s="206"/>
      <c r="L80" s="206"/>
      <c r="M80" s="206"/>
      <c r="N80" s="206"/>
    </row>
    <row r="81" spans="2:14" ht="15.75" customHeight="1">
      <c r="B81" s="206"/>
      <c r="C81" s="206"/>
      <c r="D81" s="206"/>
      <c r="E81" s="206"/>
      <c r="F81" s="206"/>
      <c r="G81" s="206"/>
      <c r="H81" s="206"/>
      <c r="I81" s="206"/>
      <c r="J81" s="206"/>
      <c r="K81" s="206"/>
      <c r="L81" s="206"/>
      <c r="M81" s="206"/>
      <c r="N81" s="206"/>
    </row>
    <row r="82" spans="2:14" ht="15.75" customHeight="1">
      <c r="B82" s="206"/>
      <c r="C82" s="206"/>
      <c r="D82" s="206"/>
      <c r="E82" s="206"/>
      <c r="F82" s="206"/>
      <c r="G82" s="206"/>
      <c r="H82" s="206"/>
      <c r="I82" s="206"/>
      <c r="J82" s="206"/>
      <c r="K82" s="206"/>
      <c r="L82" s="206"/>
      <c r="M82" s="206"/>
      <c r="N82" s="206"/>
    </row>
    <row r="83" spans="2:14" ht="15.75" customHeight="1">
      <c r="B83" s="206"/>
      <c r="C83" s="206"/>
      <c r="D83" s="206"/>
      <c r="E83" s="206"/>
      <c r="F83" s="206"/>
      <c r="G83" s="206"/>
      <c r="H83" s="206"/>
      <c r="I83" s="206"/>
      <c r="J83" s="206"/>
      <c r="K83" s="206"/>
      <c r="L83" s="206"/>
      <c r="M83" s="206"/>
      <c r="N83" s="206"/>
    </row>
    <row r="84" spans="2:14" ht="15.75" customHeight="1">
      <c r="B84" s="206"/>
      <c r="C84" s="206"/>
      <c r="D84" s="206"/>
      <c r="E84" s="206"/>
      <c r="F84" s="206"/>
      <c r="G84" s="206"/>
      <c r="H84" s="206"/>
      <c r="I84" s="206"/>
      <c r="J84" s="206"/>
      <c r="K84" s="206"/>
      <c r="L84" s="206"/>
      <c r="M84" s="206"/>
      <c r="N84" s="206"/>
    </row>
    <row r="85" spans="2:14" ht="15.75" customHeight="1">
      <c r="B85" s="206"/>
      <c r="C85" s="206"/>
      <c r="D85" s="206"/>
      <c r="E85" s="206"/>
      <c r="F85" s="206"/>
      <c r="G85" s="206"/>
      <c r="H85" s="206"/>
      <c r="I85" s="206"/>
      <c r="J85" s="206"/>
      <c r="K85" s="206"/>
      <c r="L85" s="206"/>
      <c r="M85" s="206"/>
      <c r="N85" s="206"/>
    </row>
    <row r="86" spans="2:14" ht="15.75" customHeight="1">
      <c r="B86" s="206"/>
      <c r="C86" s="206"/>
      <c r="D86" s="206"/>
      <c r="E86" s="206"/>
      <c r="F86" s="206"/>
      <c r="G86" s="206"/>
      <c r="H86" s="206"/>
      <c r="I86" s="206"/>
      <c r="J86" s="206"/>
      <c r="K86" s="206"/>
      <c r="L86" s="206"/>
      <c r="M86" s="206"/>
      <c r="N86" s="206"/>
    </row>
    <row r="87" spans="2:14" ht="15.75" customHeight="1">
      <c r="B87" s="206"/>
      <c r="C87" s="206"/>
      <c r="D87" s="206"/>
      <c r="E87" s="206"/>
      <c r="F87" s="206"/>
      <c r="G87" s="206"/>
      <c r="H87" s="206"/>
      <c r="I87" s="206"/>
      <c r="J87" s="206"/>
      <c r="K87" s="206"/>
      <c r="L87" s="206"/>
      <c r="M87" s="206"/>
      <c r="N87" s="206"/>
    </row>
    <row r="88" spans="2:14" ht="15.75" customHeight="1">
      <c r="B88" s="206"/>
      <c r="C88" s="206"/>
      <c r="D88" s="206"/>
      <c r="E88" s="206"/>
      <c r="F88" s="206"/>
      <c r="G88" s="206"/>
      <c r="H88" s="206"/>
      <c r="I88" s="206"/>
      <c r="J88" s="206"/>
      <c r="K88" s="206"/>
      <c r="L88" s="206"/>
      <c r="M88" s="206"/>
      <c r="N88" s="206"/>
    </row>
    <row r="89" spans="2:14" ht="15.75" customHeight="1">
      <c r="B89" s="206"/>
      <c r="C89" s="206"/>
      <c r="D89" s="206"/>
      <c r="E89" s="206"/>
      <c r="F89" s="206"/>
      <c r="G89" s="206"/>
      <c r="H89" s="206"/>
      <c r="I89" s="206"/>
      <c r="J89" s="206"/>
      <c r="K89" s="206"/>
      <c r="L89" s="206"/>
      <c r="M89" s="206"/>
      <c r="N89" s="206"/>
    </row>
    <row r="90" spans="2:14" ht="15.75" customHeight="1">
      <c r="B90" s="206"/>
      <c r="C90" s="206"/>
      <c r="D90" s="206"/>
      <c r="E90" s="206"/>
      <c r="F90" s="206"/>
      <c r="G90" s="206"/>
      <c r="H90" s="206"/>
      <c r="I90" s="206"/>
      <c r="J90" s="206"/>
      <c r="K90" s="206"/>
      <c r="L90" s="206"/>
      <c r="M90" s="206"/>
      <c r="N90" s="206"/>
    </row>
    <row r="91" spans="2:14" ht="15.75" customHeight="1">
      <c r="B91" s="206"/>
      <c r="C91" s="206"/>
      <c r="D91" s="206"/>
      <c r="E91" s="206"/>
      <c r="F91" s="206"/>
      <c r="G91" s="206"/>
      <c r="H91" s="206"/>
      <c r="I91" s="206"/>
      <c r="J91" s="206"/>
      <c r="K91" s="206"/>
      <c r="L91" s="206"/>
      <c r="M91" s="206"/>
      <c r="N91" s="206"/>
    </row>
    <row r="92" spans="2:14" ht="15.75" customHeight="1">
      <c r="B92" s="206"/>
      <c r="C92" s="206"/>
      <c r="D92" s="206"/>
      <c r="E92" s="206"/>
      <c r="F92" s="206"/>
      <c r="G92" s="206"/>
      <c r="H92" s="206"/>
      <c r="I92" s="206"/>
      <c r="J92" s="206"/>
      <c r="K92" s="206"/>
      <c r="L92" s="206"/>
      <c r="M92" s="206"/>
      <c r="N92" s="206"/>
    </row>
    <row r="93" spans="2:14" ht="15.75" customHeight="1">
      <c r="B93" s="206"/>
      <c r="C93" s="206"/>
      <c r="D93" s="206"/>
      <c r="E93" s="206"/>
      <c r="F93" s="206"/>
      <c r="G93" s="206"/>
      <c r="H93" s="206"/>
      <c r="I93" s="206"/>
      <c r="J93" s="206"/>
      <c r="K93" s="206"/>
      <c r="L93" s="206"/>
      <c r="M93" s="206"/>
      <c r="N93" s="206"/>
    </row>
    <row r="94" spans="2:14" ht="15.75" customHeight="1">
      <c r="B94" s="206"/>
      <c r="C94" s="206"/>
      <c r="D94" s="206"/>
      <c r="E94" s="206"/>
      <c r="F94" s="206"/>
      <c r="G94" s="206"/>
      <c r="H94" s="206"/>
      <c r="I94" s="206"/>
      <c r="J94" s="206"/>
      <c r="K94" s="206"/>
      <c r="L94" s="206"/>
      <c r="M94" s="206"/>
      <c r="N94" s="206"/>
    </row>
    <row r="95" spans="2:14" ht="15.75" customHeight="1">
      <c r="B95" s="206"/>
      <c r="C95" s="206"/>
      <c r="D95" s="206"/>
      <c r="E95" s="206"/>
      <c r="F95" s="206"/>
      <c r="G95" s="206"/>
      <c r="H95" s="206"/>
      <c r="I95" s="206"/>
      <c r="J95" s="206"/>
      <c r="K95" s="206"/>
      <c r="L95" s="206"/>
      <c r="M95" s="206"/>
      <c r="N95" s="206"/>
    </row>
    <row r="96" spans="2:14" ht="15.75" customHeight="1">
      <c r="B96" s="206"/>
      <c r="C96" s="206"/>
      <c r="D96" s="206"/>
      <c r="E96" s="206"/>
      <c r="F96" s="206"/>
      <c r="G96" s="206"/>
      <c r="H96" s="206"/>
      <c r="I96" s="206"/>
      <c r="J96" s="206"/>
      <c r="K96" s="206"/>
      <c r="L96" s="206"/>
      <c r="M96" s="206"/>
      <c r="N96" s="206"/>
    </row>
    <row r="97" spans="2:14" ht="15.75" customHeight="1">
      <c r="B97" s="206"/>
      <c r="C97" s="206"/>
      <c r="D97" s="206"/>
      <c r="E97" s="206"/>
      <c r="F97" s="206"/>
      <c r="G97" s="206"/>
      <c r="H97" s="206"/>
      <c r="I97" s="206"/>
      <c r="J97" s="206"/>
      <c r="K97" s="206"/>
      <c r="L97" s="206"/>
      <c r="M97" s="206"/>
      <c r="N97" s="206"/>
    </row>
    <row r="98" spans="2:14" ht="15.75" customHeight="1">
      <c r="B98" s="206"/>
      <c r="C98" s="206"/>
      <c r="D98" s="206"/>
      <c r="E98" s="206"/>
      <c r="F98" s="206"/>
      <c r="G98" s="206"/>
      <c r="H98" s="206"/>
      <c r="I98" s="206"/>
      <c r="J98" s="206"/>
      <c r="K98" s="206"/>
      <c r="L98" s="206"/>
      <c r="M98" s="206"/>
      <c r="N98" s="206"/>
    </row>
    <row r="99" spans="2:14" ht="15.75" customHeight="1">
      <c r="B99" s="206"/>
      <c r="C99" s="206"/>
      <c r="D99" s="206"/>
      <c r="E99" s="206"/>
      <c r="F99" s="206"/>
      <c r="G99" s="206"/>
      <c r="H99" s="206"/>
      <c r="I99" s="206"/>
      <c r="J99" s="206"/>
      <c r="K99" s="206"/>
      <c r="L99" s="206"/>
      <c r="M99" s="206"/>
      <c r="N99" s="206"/>
    </row>
    <row r="100" spans="2:14" ht="15.75" customHeight="1">
      <c r="B100" s="206"/>
      <c r="C100" s="206"/>
      <c r="D100" s="206"/>
      <c r="E100" s="206"/>
      <c r="F100" s="206"/>
      <c r="G100" s="206"/>
      <c r="H100" s="206"/>
      <c r="I100" s="206"/>
      <c r="J100" s="206"/>
      <c r="K100" s="206"/>
      <c r="L100" s="206"/>
      <c r="M100" s="206"/>
      <c r="N100" s="206"/>
    </row>
    <row r="101" spans="2:14" ht="15.75" customHeight="1">
      <c r="B101" s="206"/>
      <c r="C101" s="206"/>
      <c r="D101" s="206"/>
      <c r="E101" s="206"/>
      <c r="F101" s="206"/>
      <c r="G101" s="206"/>
      <c r="H101" s="206"/>
      <c r="I101" s="206"/>
      <c r="J101" s="206"/>
      <c r="K101" s="206"/>
      <c r="L101" s="206"/>
      <c r="M101" s="206"/>
      <c r="N101" s="206"/>
    </row>
    <row r="102" spans="2:14" ht="15.75" customHeight="1">
      <c r="B102" s="206"/>
      <c r="C102" s="206"/>
      <c r="D102" s="206"/>
      <c r="E102" s="206"/>
      <c r="F102" s="206"/>
      <c r="G102" s="206"/>
      <c r="H102" s="206"/>
      <c r="I102" s="206"/>
      <c r="J102" s="206"/>
      <c r="K102" s="206"/>
      <c r="L102" s="206"/>
      <c r="M102" s="206"/>
      <c r="N102" s="206"/>
    </row>
    <row r="103" spans="2:14" ht="15.75" customHeight="1">
      <c r="B103" s="206"/>
      <c r="C103" s="206"/>
      <c r="D103" s="206"/>
      <c r="E103" s="206"/>
      <c r="F103" s="206"/>
      <c r="G103" s="206"/>
      <c r="H103" s="206"/>
      <c r="I103" s="206"/>
      <c r="J103" s="206"/>
      <c r="K103" s="206"/>
      <c r="L103" s="206"/>
      <c r="M103" s="206"/>
      <c r="N103" s="206"/>
    </row>
    <row r="104" spans="2:14" ht="15.75" customHeight="1">
      <c r="B104" s="206"/>
      <c r="C104" s="206"/>
      <c r="D104" s="206"/>
      <c r="E104" s="206"/>
      <c r="F104" s="206"/>
      <c r="G104" s="206"/>
      <c r="H104" s="206"/>
      <c r="I104" s="206"/>
      <c r="J104" s="206"/>
      <c r="K104" s="206"/>
      <c r="L104" s="206"/>
      <c r="M104" s="206"/>
      <c r="N104" s="206"/>
    </row>
    <row r="105" spans="2:14" ht="15.75" customHeight="1">
      <c r="B105" s="206"/>
      <c r="C105" s="206"/>
      <c r="D105" s="206"/>
      <c r="E105" s="206"/>
      <c r="F105" s="206"/>
      <c r="G105" s="206"/>
      <c r="H105" s="206"/>
      <c r="I105" s="206"/>
      <c r="J105" s="206"/>
      <c r="K105" s="206"/>
      <c r="L105" s="206"/>
      <c r="M105" s="206"/>
      <c r="N105" s="206"/>
    </row>
    <row r="106" spans="2:14" ht="15.75" customHeight="1">
      <c r="B106" s="206"/>
      <c r="C106" s="206"/>
      <c r="D106" s="206"/>
      <c r="E106" s="206"/>
      <c r="F106" s="206"/>
      <c r="G106" s="206"/>
      <c r="H106" s="206"/>
      <c r="I106" s="206"/>
      <c r="J106" s="206"/>
      <c r="K106" s="206"/>
      <c r="L106" s="206"/>
      <c r="M106" s="206"/>
      <c r="N106" s="206"/>
    </row>
    <row r="107" spans="2:14" ht="15.75" customHeight="1">
      <c r="B107" s="206"/>
      <c r="C107" s="206"/>
      <c r="D107" s="206"/>
      <c r="E107" s="206"/>
      <c r="F107" s="206"/>
      <c r="G107" s="206"/>
      <c r="H107" s="206"/>
      <c r="I107" s="206"/>
      <c r="J107" s="206"/>
      <c r="K107" s="206"/>
      <c r="L107" s="206"/>
      <c r="M107" s="206"/>
      <c r="N107" s="206"/>
    </row>
    <row r="108" spans="2:14" ht="15.75" customHeight="1">
      <c r="B108" s="206"/>
      <c r="C108" s="206"/>
      <c r="D108" s="206"/>
      <c r="E108" s="206"/>
      <c r="F108" s="206"/>
      <c r="G108" s="206"/>
      <c r="H108" s="206"/>
      <c r="I108" s="206"/>
      <c r="J108" s="206"/>
      <c r="K108" s="206"/>
      <c r="L108" s="206"/>
      <c r="M108" s="206"/>
      <c r="N108" s="206"/>
    </row>
    <row r="109" spans="2:14" ht="15.75" customHeight="1">
      <c r="B109" s="206"/>
      <c r="C109" s="206"/>
      <c r="D109" s="206"/>
      <c r="E109" s="206"/>
      <c r="F109" s="206"/>
      <c r="G109" s="206"/>
      <c r="H109" s="206"/>
      <c r="I109" s="206"/>
      <c r="J109" s="206"/>
      <c r="K109" s="206"/>
      <c r="L109" s="206"/>
      <c r="M109" s="206"/>
      <c r="N109" s="206"/>
    </row>
    <row r="110" spans="2:14" ht="15.75" customHeight="1">
      <c r="B110" s="206"/>
      <c r="C110" s="206"/>
      <c r="D110" s="206"/>
      <c r="E110" s="206"/>
      <c r="F110" s="206"/>
      <c r="G110" s="206"/>
      <c r="H110" s="206"/>
      <c r="I110" s="206"/>
      <c r="J110" s="206"/>
      <c r="K110" s="206"/>
      <c r="L110" s="206"/>
      <c r="M110" s="206"/>
      <c r="N110" s="206"/>
    </row>
    <row r="111" spans="2:14" ht="15.75" customHeight="1">
      <c r="B111" s="206"/>
      <c r="C111" s="206"/>
      <c r="D111" s="206"/>
      <c r="E111" s="206"/>
      <c r="F111" s="206"/>
      <c r="G111" s="206"/>
      <c r="H111" s="206"/>
      <c r="I111" s="206"/>
      <c r="J111" s="206"/>
      <c r="K111" s="206"/>
      <c r="L111" s="206"/>
      <c r="M111" s="206"/>
      <c r="N111" s="206"/>
    </row>
    <row r="112" spans="2:14" ht="15.75" customHeight="1">
      <c r="B112" s="206"/>
      <c r="C112" s="206"/>
      <c r="D112" s="206"/>
      <c r="E112" s="206"/>
      <c r="F112" s="206"/>
      <c r="G112" s="206"/>
      <c r="H112" s="206"/>
      <c r="I112" s="206"/>
      <c r="J112" s="206"/>
      <c r="K112" s="206"/>
      <c r="L112" s="206"/>
      <c r="M112" s="206"/>
      <c r="N112" s="206"/>
    </row>
    <row r="113" spans="2:14" ht="15.75" customHeight="1">
      <c r="B113" s="206"/>
      <c r="C113" s="206"/>
      <c r="D113" s="206"/>
      <c r="E113" s="206"/>
      <c r="F113" s="206"/>
      <c r="G113" s="206"/>
      <c r="H113" s="206"/>
      <c r="I113" s="206"/>
      <c r="J113" s="206"/>
      <c r="K113" s="206"/>
      <c r="L113" s="206"/>
      <c r="M113" s="206"/>
      <c r="N113" s="206"/>
    </row>
    <row r="114" spans="2:14" ht="15.75" customHeight="1">
      <c r="B114" s="206"/>
      <c r="C114" s="206"/>
      <c r="D114" s="206"/>
      <c r="E114" s="206"/>
      <c r="F114" s="206"/>
      <c r="G114" s="206"/>
      <c r="H114" s="206"/>
      <c r="I114" s="206"/>
      <c r="J114" s="206"/>
      <c r="K114" s="206"/>
      <c r="L114" s="206"/>
      <c r="M114" s="206"/>
      <c r="N114" s="206"/>
    </row>
    <row r="115" spans="2:14" ht="15.75" customHeight="1">
      <c r="B115" s="206"/>
      <c r="C115" s="206"/>
      <c r="D115" s="206"/>
      <c r="E115" s="206"/>
      <c r="F115" s="206"/>
      <c r="G115" s="206"/>
      <c r="H115" s="206"/>
      <c r="I115" s="206"/>
      <c r="J115" s="206"/>
      <c r="K115" s="206"/>
      <c r="L115" s="206"/>
      <c r="M115" s="206"/>
      <c r="N115" s="206"/>
    </row>
    <row r="116" spans="2:14" ht="15.75" customHeight="1">
      <c r="B116" s="206"/>
      <c r="C116" s="206"/>
      <c r="D116" s="206"/>
      <c r="E116" s="206"/>
      <c r="F116" s="206"/>
      <c r="G116" s="206"/>
      <c r="H116" s="206"/>
      <c r="I116" s="206"/>
      <c r="J116" s="206"/>
      <c r="K116" s="206"/>
      <c r="L116" s="206"/>
      <c r="M116" s="206"/>
      <c r="N116" s="206"/>
    </row>
    <row r="117" spans="2:14" ht="15.75" customHeight="1">
      <c r="B117" s="206"/>
      <c r="C117" s="206"/>
      <c r="D117" s="206"/>
      <c r="E117" s="206"/>
      <c r="F117" s="206"/>
      <c r="G117" s="206"/>
      <c r="H117" s="206"/>
      <c r="I117" s="206"/>
      <c r="J117" s="206"/>
      <c r="K117" s="206"/>
      <c r="L117" s="206"/>
      <c r="M117" s="206"/>
      <c r="N117" s="206"/>
    </row>
    <row r="118" spans="2:14" ht="15.75" customHeight="1">
      <c r="B118" s="206"/>
      <c r="C118" s="206"/>
      <c r="D118" s="206"/>
      <c r="E118" s="206"/>
      <c r="F118" s="206"/>
      <c r="G118" s="206"/>
      <c r="H118" s="206"/>
      <c r="I118" s="206"/>
      <c r="J118" s="206"/>
      <c r="K118" s="206"/>
      <c r="L118" s="206"/>
      <c r="M118" s="206"/>
      <c r="N118" s="206"/>
    </row>
    <row r="119" spans="2:14" ht="15.75" customHeight="1">
      <c r="B119" s="206"/>
      <c r="C119" s="206"/>
      <c r="D119" s="206"/>
      <c r="E119" s="206"/>
      <c r="F119" s="206"/>
      <c r="G119" s="206"/>
      <c r="H119" s="206"/>
      <c r="I119" s="206"/>
      <c r="J119" s="206"/>
      <c r="K119" s="206"/>
      <c r="L119" s="206"/>
      <c r="M119" s="206"/>
      <c r="N119" s="206"/>
    </row>
    <row r="120" spans="2:14" ht="15.75" customHeight="1">
      <c r="B120" s="206"/>
      <c r="C120" s="206"/>
      <c r="D120" s="206"/>
      <c r="E120" s="206"/>
      <c r="F120" s="206"/>
      <c r="G120" s="206"/>
      <c r="H120" s="206"/>
      <c r="I120" s="206"/>
      <c r="J120" s="206"/>
      <c r="K120" s="206"/>
      <c r="L120" s="206"/>
      <c r="M120" s="206"/>
      <c r="N120" s="206"/>
    </row>
    <row r="121" spans="2:14" ht="15.75" customHeight="1">
      <c r="B121" s="206"/>
      <c r="C121" s="206"/>
      <c r="D121" s="206"/>
      <c r="E121" s="206"/>
      <c r="F121" s="206"/>
      <c r="G121" s="206"/>
      <c r="H121" s="206"/>
      <c r="I121" s="206"/>
      <c r="J121" s="206"/>
      <c r="K121" s="206"/>
      <c r="L121" s="206"/>
      <c r="M121" s="206"/>
      <c r="N121" s="206"/>
    </row>
    <row r="122" spans="2:14" ht="15.75" customHeight="1">
      <c r="B122" s="206"/>
      <c r="C122" s="206"/>
      <c r="D122" s="206"/>
      <c r="E122" s="206"/>
      <c r="F122" s="206"/>
      <c r="G122" s="206"/>
      <c r="H122" s="206"/>
      <c r="I122" s="206"/>
      <c r="J122" s="206"/>
      <c r="K122" s="206"/>
      <c r="L122" s="206"/>
      <c r="M122" s="206"/>
      <c r="N122" s="206"/>
    </row>
    <row r="123" spans="2:14" ht="15.75" customHeight="1">
      <c r="B123" s="206"/>
      <c r="C123" s="206"/>
      <c r="D123" s="206"/>
      <c r="E123" s="206"/>
      <c r="F123" s="206"/>
      <c r="G123" s="206"/>
      <c r="H123" s="206"/>
      <c r="I123" s="206"/>
      <c r="J123" s="206"/>
      <c r="K123" s="206"/>
      <c r="L123" s="206"/>
      <c r="M123" s="206"/>
      <c r="N123" s="206"/>
    </row>
    <row r="124" spans="2:14" ht="15.75" customHeight="1">
      <c r="B124" s="206"/>
      <c r="C124" s="206"/>
      <c r="D124" s="206"/>
      <c r="E124" s="206"/>
      <c r="F124" s="206"/>
      <c r="G124" s="206"/>
      <c r="H124" s="206"/>
      <c r="I124" s="206"/>
      <c r="J124" s="206"/>
      <c r="K124" s="206"/>
      <c r="L124" s="206"/>
      <c r="M124" s="206"/>
      <c r="N124" s="206"/>
    </row>
    <row r="125" spans="2:14" ht="15.75" customHeight="1">
      <c r="B125" s="206"/>
      <c r="C125" s="206"/>
      <c r="D125" s="206"/>
      <c r="E125" s="206"/>
      <c r="F125" s="206"/>
      <c r="G125" s="206"/>
      <c r="H125" s="206"/>
      <c r="I125" s="206"/>
      <c r="J125" s="206"/>
      <c r="K125" s="206"/>
      <c r="L125" s="206"/>
      <c r="M125" s="206"/>
      <c r="N125" s="206"/>
    </row>
    <row r="126" spans="2:14" ht="15.75" customHeight="1">
      <c r="B126" s="206"/>
      <c r="C126" s="206"/>
      <c r="D126" s="206"/>
      <c r="E126" s="206"/>
      <c r="F126" s="206"/>
      <c r="G126" s="206"/>
      <c r="H126" s="206"/>
      <c r="I126" s="206"/>
      <c r="J126" s="206"/>
      <c r="K126" s="206"/>
      <c r="L126" s="206"/>
      <c r="M126" s="206"/>
      <c r="N126" s="206"/>
    </row>
    <row r="127" spans="2:14" ht="15.75" customHeight="1">
      <c r="B127" s="206"/>
      <c r="C127" s="206"/>
      <c r="D127" s="206"/>
      <c r="E127" s="206"/>
      <c r="F127" s="206"/>
      <c r="G127" s="206"/>
      <c r="H127" s="206"/>
      <c r="I127" s="206"/>
      <c r="J127" s="206"/>
      <c r="K127" s="206"/>
      <c r="L127" s="206"/>
      <c r="M127" s="206"/>
      <c r="N127" s="206"/>
    </row>
    <row r="128" spans="2:14" ht="15.75" customHeight="1">
      <c r="B128" s="206"/>
      <c r="C128" s="206"/>
      <c r="D128" s="206"/>
      <c r="E128" s="206"/>
      <c r="F128" s="206"/>
      <c r="G128" s="206"/>
      <c r="H128" s="206"/>
      <c r="I128" s="206"/>
      <c r="J128" s="206"/>
      <c r="K128" s="206"/>
      <c r="L128" s="206"/>
      <c r="M128" s="206"/>
      <c r="N128" s="206"/>
    </row>
    <row r="129" spans="2:14" ht="15.75" customHeight="1">
      <c r="B129" s="206"/>
      <c r="C129" s="206"/>
      <c r="D129" s="206"/>
      <c r="E129" s="206"/>
      <c r="F129" s="206"/>
      <c r="G129" s="206"/>
      <c r="H129" s="206"/>
      <c r="I129" s="206"/>
      <c r="J129" s="206"/>
      <c r="K129" s="206"/>
      <c r="L129" s="206"/>
      <c r="M129" s="206"/>
      <c r="N129" s="206"/>
    </row>
    <row r="130" spans="2:14" ht="15.75" customHeight="1">
      <c r="B130" s="206"/>
      <c r="C130" s="206"/>
      <c r="D130" s="206"/>
      <c r="E130" s="206"/>
      <c r="F130" s="206"/>
      <c r="G130" s="206"/>
      <c r="H130" s="206"/>
      <c r="I130" s="206"/>
      <c r="J130" s="206"/>
      <c r="K130" s="206"/>
      <c r="L130" s="206"/>
      <c r="M130" s="206"/>
      <c r="N130" s="206"/>
    </row>
    <row r="131" spans="2:14" ht="15.75" customHeight="1">
      <c r="B131" s="206"/>
      <c r="C131" s="206"/>
      <c r="D131" s="206"/>
      <c r="E131" s="206"/>
      <c r="F131" s="206"/>
      <c r="G131" s="206"/>
      <c r="H131" s="206"/>
      <c r="I131" s="206"/>
      <c r="J131" s="206"/>
      <c r="K131" s="206"/>
      <c r="L131" s="206"/>
      <c r="M131" s="206"/>
      <c r="N131" s="206"/>
    </row>
    <row r="132" spans="2:14" ht="15.75" customHeight="1">
      <c r="B132" s="206"/>
      <c r="C132" s="206"/>
      <c r="D132" s="206"/>
      <c r="E132" s="206"/>
      <c r="F132" s="206"/>
      <c r="G132" s="206"/>
      <c r="H132" s="206"/>
      <c r="I132" s="206"/>
      <c r="J132" s="206"/>
      <c r="K132" s="206"/>
      <c r="L132" s="206"/>
      <c r="M132" s="206"/>
      <c r="N132" s="206"/>
    </row>
    <row r="133" spans="2:14" ht="15.75" customHeight="1">
      <c r="B133" s="206"/>
      <c r="C133" s="206"/>
      <c r="D133" s="206"/>
      <c r="E133" s="206"/>
      <c r="F133" s="206"/>
      <c r="G133" s="206"/>
      <c r="H133" s="206"/>
      <c r="I133" s="206"/>
      <c r="J133" s="206"/>
      <c r="K133" s="206"/>
      <c r="L133" s="206"/>
      <c r="M133" s="206"/>
      <c r="N133" s="206"/>
    </row>
    <row r="134" spans="2:14" ht="15.75" customHeight="1">
      <c r="B134" s="206"/>
      <c r="C134" s="206"/>
      <c r="D134" s="206"/>
      <c r="E134" s="206"/>
      <c r="F134" s="206"/>
      <c r="G134" s="206"/>
      <c r="H134" s="206"/>
      <c r="I134" s="206"/>
      <c r="J134" s="206"/>
      <c r="K134" s="206"/>
      <c r="L134" s="206"/>
      <c r="M134" s="206"/>
      <c r="N134" s="206"/>
    </row>
    <row r="135" spans="2:14" ht="15.75" customHeight="1">
      <c r="B135" s="206"/>
      <c r="C135" s="206"/>
      <c r="D135" s="206"/>
      <c r="E135" s="206"/>
      <c r="F135" s="206"/>
      <c r="G135" s="206"/>
      <c r="H135" s="206"/>
      <c r="I135" s="206"/>
      <c r="J135" s="206"/>
      <c r="K135" s="206"/>
      <c r="L135" s="206"/>
      <c r="M135" s="206"/>
      <c r="N135" s="206"/>
    </row>
    <row r="136" spans="2:14" ht="15.75" customHeight="1">
      <c r="B136" s="206"/>
      <c r="C136" s="206"/>
      <c r="D136" s="206"/>
      <c r="E136" s="206"/>
      <c r="F136" s="206"/>
      <c r="G136" s="206"/>
      <c r="H136" s="206"/>
      <c r="I136" s="206"/>
      <c r="J136" s="206"/>
      <c r="K136" s="206"/>
      <c r="L136" s="206"/>
      <c r="M136" s="206"/>
      <c r="N136" s="206"/>
    </row>
    <row r="137" spans="2:14" ht="15.75" customHeight="1">
      <c r="B137" s="206"/>
      <c r="C137" s="206"/>
      <c r="D137" s="206"/>
      <c r="E137" s="206"/>
      <c r="F137" s="206"/>
      <c r="G137" s="206"/>
      <c r="H137" s="206"/>
      <c r="I137" s="206"/>
      <c r="J137" s="206"/>
      <c r="K137" s="206"/>
      <c r="L137" s="206"/>
      <c r="M137" s="206"/>
      <c r="N137" s="206"/>
    </row>
    <row r="138" spans="2:14" ht="15.75" customHeight="1">
      <c r="B138" s="206"/>
      <c r="C138" s="206"/>
      <c r="D138" s="206"/>
      <c r="E138" s="206"/>
      <c r="F138" s="206"/>
      <c r="G138" s="206"/>
      <c r="H138" s="206"/>
      <c r="I138" s="206"/>
      <c r="J138" s="206"/>
      <c r="K138" s="206"/>
      <c r="L138" s="206"/>
      <c r="M138" s="206"/>
      <c r="N138" s="206"/>
    </row>
    <row r="139" spans="2:14" ht="15.75" customHeight="1">
      <c r="B139" s="206"/>
      <c r="C139" s="206"/>
      <c r="D139" s="206"/>
      <c r="E139" s="206"/>
      <c r="F139" s="206"/>
      <c r="G139" s="206"/>
      <c r="H139" s="206"/>
      <c r="I139" s="206"/>
      <c r="J139" s="206"/>
      <c r="K139" s="206"/>
      <c r="L139" s="206"/>
      <c r="M139" s="206"/>
      <c r="N139" s="206"/>
    </row>
    <row r="140" spans="2:14" ht="15.75" customHeight="1">
      <c r="B140" s="206"/>
      <c r="C140" s="206"/>
      <c r="D140" s="206"/>
      <c r="E140" s="206"/>
      <c r="F140" s="206"/>
      <c r="G140" s="206"/>
      <c r="H140" s="206"/>
      <c r="I140" s="206"/>
      <c r="J140" s="206"/>
      <c r="K140" s="206"/>
      <c r="L140" s="206"/>
      <c r="M140" s="206"/>
      <c r="N140" s="206"/>
    </row>
    <row r="141" spans="2:14" ht="15.75" customHeight="1">
      <c r="B141" s="206"/>
      <c r="C141" s="206"/>
      <c r="D141" s="206"/>
      <c r="E141" s="206"/>
      <c r="F141" s="206"/>
      <c r="G141" s="206"/>
      <c r="H141" s="206"/>
      <c r="I141" s="206"/>
      <c r="J141" s="206"/>
      <c r="K141" s="206"/>
      <c r="L141" s="206"/>
      <c r="M141" s="206"/>
      <c r="N141" s="206"/>
    </row>
    <row r="142" spans="2:14" ht="15.75" customHeight="1">
      <c r="B142" s="206"/>
      <c r="C142" s="206"/>
      <c r="D142" s="206"/>
      <c r="E142" s="206"/>
      <c r="F142" s="206"/>
      <c r="G142" s="206"/>
      <c r="H142" s="206"/>
      <c r="I142" s="206"/>
      <c r="J142" s="206"/>
      <c r="K142" s="206"/>
      <c r="L142" s="206"/>
      <c r="M142" s="206"/>
      <c r="N142" s="206"/>
    </row>
    <row r="143" spans="2:14" ht="15.75" customHeight="1">
      <c r="B143" s="206"/>
      <c r="C143" s="206"/>
      <c r="D143" s="206"/>
      <c r="E143" s="206"/>
      <c r="F143" s="206"/>
      <c r="G143" s="206"/>
      <c r="H143" s="206"/>
      <c r="I143" s="206"/>
      <c r="J143" s="206"/>
      <c r="K143" s="206"/>
      <c r="L143" s="206"/>
      <c r="M143" s="206"/>
      <c r="N143" s="206"/>
    </row>
    <row r="144" spans="2:14" ht="15.75" customHeight="1">
      <c r="B144" s="206"/>
      <c r="C144" s="206"/>
      <c r="D144" s="206"/>
      <c r="E144" s="206"/>
      <c r="F144" s="206"/>
      <c r="G144" s="206"/>
      <c r="H144" s="206"/>
      <c r="I144" s="206"/>
      <c r="J144" s="206"/>
      <c r="K144" s="206"/>
      <c r="L144" s="206"/>
      <c r="M144" s="206"/>
      <c r="N144" s="206"/>
    </row>
    <row r="145" spans="2:14" ht="15.75" customHeight="1">
      <c r="B145" s="206"/>
      <c r="C145" s="206"/>
      <c r="D145" s="206"/>
      <c r="E145" s="206"/>
      <c r="F145" s="206"/>
      <c r="G145" s="206"/>
      <c r="H145" s="206"/>
      <c r="I145" s="206"/>
      <c r="J145" s="206"/>
      <c r="K145" s="206"/>
      <c r="L145" s="206"/>
      <c r="M145" s="206"/>
      <c r="N145" s="206"/>
    </row>
    <row r="146" spans="2:14" ht="15.75" customHeight="1">
      <c r="B146" s="206"/>
      <c r="C146" s="206"/>
      <c r="D146" s="206"/>
      <c r="E146" s="206"/>
      <c r="F146" s="206"/>
      <c r="G146" s="206"/>
      <c r="H146" s="206"/>
      <c r="I146" s="206"/>
      <c r="J146" s="206"/>
      <c r="K146" s="206"/>
      <c r="L146" s="206"/>
      <c r="M146" s="206"/>
      <c r="N146" s="206"/>
    </row>
    <row r="147" spans="2:14" ht="15.75" customHeight="1">
      <c r="B147" s="206"/>
      <c r="C147" s="206"/>
      <c r="D147" s="206"/>
      <c r="E147" s="206"/>
      <c r="F147" s="206"/>
      <c r="G147" s="206"/>
      <c r="H147" s="206"/>
      <c r="I147" s="206"/>
      <c r="J147" s="206"/>
      <c r="K147" s="206"/>
      <c r="L147" s="206"/>
      <c r="M147" s="206"/>
      <c r="N147" s="206"/>
    </row>
    <row r="148" spans="2:14" ht="15.75" customHeight="1">
      <c r="B148" s="206"/>
      <c r="C148" s="206"/>
      <c r="D148" s="206"/>
      <c r="E148" s="206"/>
      <c r="F148" s="206"/>
      <c r="G148" s="206"/>
      <c r="H148" s="206"/>
      <c r="I148" s="206"/>
      <c r="J148" s="206"/>
      <c r="K148" s="206"/>
      <c r="L148" s="206"/>
      <c r="M148" s="206"/>
      <c r="N148" s="206"/>
    </row>
    <row r="149" spans="2:14" ht="15.75" customHeight="1">
      <c r="B149" s="206"/>
      <c r="C149" s="206"/>
      <c r="D149" s="206"/>
      <c r="E149" s="206"/>
      <c r="F149" s="206"/>
      <c r="G149" s="206"/>
      <c r="H149" s="206"/>
      <c r="I149" s="206"/>
      <c r="J149" s="206"/>
      <c r="K149" s="206"/>
      <c r="L149" s="206"/>
      <c r="M149" s="206"/>
      <c r="N149" s="206"/>
    </row>
    <row r="150" spans="2:14" ht="15.75" customHeight="1">
      <c r="B150" s="206"/>
      <c r="C150" s="206"/>
      <c r="D150" s="206"/>
      <c r="E150" s="206"/>
      <c r="F150" s="206"/>
      <c r="G150" s="206"/>
      <c r="H150" s="206"/>
      <c r="I150" s="206"/>
      <c r="J150" s="206"/>
      <c r="K150" s="206"/>
      <c r="L150" s="206"/>
      <c r="M150" s="206"/>
      <c r="N150" s="206"/>
    </row>
    <row r="151" spans="2:14" ht="15.75" customHeight="1">
      <c r="B151" s="206"/>
      <c r="C151" s="206"/>
      <c r="D151" s="206"/>
      <c r="E151" s="206"/>
      <c r="F151" s="206"/>
      <c r="G151" s="206"/>
      <c r="H151" s="206"/>
      <c r="I151" s="206"/>
      <c r="J151" s="206"/>
      <c r="K151" s="206"/>
      <c r="L151" s="206"/>
      <c r="M151" s="206"/>
      <c r="N151" s="206"/>
    </row>
    <row r="152" spans="2:14" ht="15.75" customHeight="1">
      <c r="B152" s="206"/>
      <c r="C152" s="206"/>
      <c r="D152" s="206"/>
      <c r="E152" s="206"/>
      <c r="F152" s="206"/>
      <c r="G152" s="206"/>
      <c r="H152" s="206"/>
      <c r="I152" s="206"/>
      <c r="J152" s="206"/>
      <c r="K152" s="206"/>
      <c r="L152" s="206"/>
      <c r="M152" s="206"/>
      <c r="N152" s="206"/>
    </row>
    <row r="153" spans="2:14" ht="15.75" customHeight="1">
      <c r="B153" s="206"/>
      <c r="C153" s="206"/>
      <c r="D153" s="206"/>
      <c r="E153" s="206"/>
      <c r="F153" s="206"/>
      <c r="G153" s="206"/>
      <c r="H153" s="206"/>
      <c r="I153" s="206"/>
      <c r="J153" s="206"/>
      <c r="K153" s="206"/>
      <c r="L153" s="206"/>
      <c r="M153" s="206"/>
      <c r="N153" s="206"/>
    </row>
    <row r="154" spans="2:14" ht="15.75" customHeight="1">
      <c r="B154" s="206"/>
      <c r="C154" s="206"/>
      <c r="D154" s="206"/>
      <c r="E154" s="206"/>
      <c r="F154" s="206"/>
      <c r="G154" s="206"/>
      <c r="H154" s="206"/>
      <c r="I154" s="206"/>
      <c r="J154" s="206"/>
      <c r="K154" s="206"/>
      <c r="L154" s="206"/>
      <c r="M154" s="206"/>
      <c r="N154" s="206"/>
    </row>
    <row r="155" spans="2:14" ht="15.75" customHeight="1">
      <c r="B155" s="206"/>
      <c r="C155" s="206"/>
      <c r="D155" s="206"/>
      <c r="E155" s="206"/>
      <c r="F155" s="206"/>
      <c r="G155" s="206"/>
      <c r="H155" s="206"/>
      <c r="I155" s="206"/>
      <c r="J155" s="206"/>
      <c r="K155" s="206"/>
      <c r="L155" s="206"/>
      <c r="M155" s="206"/>
      <c r="N155" s="206"/>
    </row>
    <row r="156" spans="2:14" ht="15.75" customHeight="1">
      <c r="B156" s="206"/>
      <c r="C156" s="206"/>
      <c r="D156" s="206"/>
      <c r="E156" s="206"/>
      <c r="F156" s="206"/>
      <c r="G156" s="206"/>
      <c r="H156" s="206"/>
      <c r="I156" s="206"/>
      <c r="J156" s="206"/>
      <c r="K156" s="206"/>
      <c r="L156" s="206"/>
      <c r="M156" s="206"/>
      <c r="N156" s="206"/>
    </row>
    <row r="157" spans="2:14" ht="15.75" customHeight="1">
      <c r="B157" s="206"/>
      <c r="C157" s="206"/>
      <c r="D157" s="206"/>
      <c r="E157" s="206"/>
      <c r="F157" s="206"/>
      <c r="G157" s="206"/>
      <c r="H157" s="206"/>
      <c r="I157" s="206"/>
      <c r="J157" s="206"/>
      <c r="K157" s="206"/>
      <c r="L157" s="206"/>
      <c r="M157" s="206"/>
      <c r="N157" s="206"/>
    </row>
    <row r="158" spans="2:14" ht="15.75" customHeight="1">
      <c r="B158" s="206"/>
      <c r="C158" s="206"/>
      <c r="D158" s="206"/>
      <c r="E158" s="206"/>
      <c r="F158" s="206"/>
      <c r="G158" s="206"/>
      <c r="H158" s="206"/>
      <c r="I158" s="206"/>
      <c r="J158" s="206"/>
      <c r="K158" s="206"/>
      <c r="L158" s="206"/>
      <c r="M158" s="206"/>
      <c r="N158" s="206"/>
    </row>
    <row r="159" spans="2:14" ht="15.75" customHeight="1">
      <c r="B159" s="206"/>
      <c r="C159" s="206"/>
      <c r="D159" s="206"/>
      <c r="E159" s="206"/>
      <c r="F159" s="206"/>
      <c r="G159" s="206"/>
      <c r="H159" s="206"/>
      <c r="I159" s="206"/>
      <c r="J159" s="206"/>
      <c r="K159" s="206"/>
      <c r="L159" s="206"/>
      <c r="M159" s="206"/>
      <c r="N159" s="206"/>
    </row>
    <row r="160" spans="2:14" ht="15.75" customHeight="1">
      <c r="B160" s="206"/>
      <c r="C160" s="206"/>
      <c r="D160" s="206"/>
      <c r="E160" s="206"/>
      <c r="F160" s="206"/>
      <c r="G160" s="206"/>
      <c r="H160" s="206"/>
      <c r="I160" s="206"/>
      <c r="J160" s="206"/>
      <c r="K160" s="206"/>
      <c r="L160" s="206"/>
      <c r="M160" s="206"/>
      <c r="N160" s="206"/>
    </row>
    <row r="161" spans="2:14" ht="15.75" customHeight="1">
      <c r="B161" s="206"/>
      <c r="C161" s="206"/>
      <c r="D161" s="206"/>
      <c r="E161" s="206"/>
      <c r="F161" s="206"/>
      <c r="G161" s="206"/>
      <c r="H161" s="206"/>
      <c r="I161" s="206"/>
      <c r="J161" s="206"/>
      <c r="K161" s="206"/>
      <c r="L161" s="206"/>
      <c r="M161" s="206"/>
      <c r="N161" s="206"/>
    </row>
    <row r="162" spans="2:14" ht="15.75" customHeight="1">
      <c r="B162" s="206"/>
      <c r="C162" s="206"/>
      <c r="D162" s="206"/>
      <c r="E162" s="206"/>
      <c r="F162" s="206"/>
      <c r="G162" s="206"/>
      <c r="H162" s="206"/>
      <c r="I162" s="206"/>
      <c r="J162" s="206"/>
      <c r="K162" s="206"/>
      <c r="L162" s="206"/>
      <c r="M162" s="206"/>
      <c r="N162" s="206"/>
    </row>
    <row r="163" spans="2:14" ht="15.75" customHeight="1">
      <c r="B163" s="206"/>
      <c r="C163" s="206"/>
      <c r="D163" s="206"/>
      <c r="E163" s="206"/>
      <c r="F163" s="206"/>
      <c r="G163" s="206"/>
      <c r="H163" s="206"/>
      <c r="I163" s="206"/>
      <c r="J163" s="206"/>
      <c r="K163" s="206"/>
      <c r="L163" s="206"/>
      <c r="M163" s="206"/>
      <c r="N163" s="206"/>
    </row>
    <row r="164" spans="2:14" ht="15.75" customHeight="1">
      <c r="B164" s="206"/>
      <c r="C164" s="206"/>
      <c r="D164" s="206"/>
      <c r="E164" s="206"/>
      <c r="F164" s="206"/>
      <c r="G164" s="206"/>
      <c r="H164" s="206"/>
      <c r="I164" s="206"/>
      <c r="J164" s="206"/>
      <c r="K164" s="206"/>
      <c r="L164" s="206"/>
      <c r="M164" s="206"/>
      <c r="N164" s="206"/>
    </row>
    <row r="165" spans="2:14" ht="15.75" customHeight="1">
      <c r="B165" s="206"/>
      <c r="C165" s="206"/>
      <c r="D165" s="206"/>
      <c r="E165" s="206"/>
      <c r="F165" s="206"/>
      <c r="G165" s="206"/>
      <c r="H165" s="206"/>
      <c r="I165" s="206"/>
      <c r="J165" s="206"/>
      <c r="K165" s="206"/>
      <c r="L165" s="206"/>
      <c r="M165" s="206"/>
      <c r="N165" s="206"/>
    </row>
    <row r="166" spans="2:14" ht="15.75" customHeight="1">
      <c r="B166" s="206"/>
      <c r="C166" s="206"/>
      <c r="D166" s="206"/>
      <c r="E166" s="206"/>
      <c r="F166" s="206"/>
      <c r="G166" s="206"/>
      <c r="H166" s="206"/>
      <c r="I166" s="206"/>
      <c r="J166" s="206"/>
      <c r="K166" s="206"/>
      <c r="L166" s="206"/>
      <c r="M166" s="206"/>
      <c r="N166" s="206"/>
    </row>
    <row r="167" spans="2:14" ht="15.75" customHeight="1">
      <c r="B167" s="206"/>
      <c r="C167" s="206"/>
      <c r="D167" s="206"/>
      <c r="E167" s="206"/>
      <c r="F167" s="206"/>
      <c r="G167" s="206"/>
      <c r="H167" s="206"/>
      <c r="I167" s="206"/>
      <c r="J167" s="206"/>
      <c r="K167" s="206"/>
      <c r="L167" s="206"/>
      <c r="M167" s="206"/>
      <c r="N167" s="206"/>
    </row>
    <row r="168" spans="2:14" ht="15.75" customHeight="1">
      <c r="B168" s="206"/>
      <c r="C168" s="206"/>
      <c r="D168" s="206"/>
      <c r="E168" s="206"/>
      <c r="F168" s="206"/>
      <c r="G168" s="206"/>
      <c r="H168" s="206"/>
      <c r="I168" s="206"/>
      <c r="J168" s="206"/>
      <c r="K168" s="206"/>
      <c r="L168" s="206"/>
      <c r="M168" s="206"/>
      <c r="N168" s="206"/>
    </row>
    <row r="169" spans="2:14" ht="15.75" customHeight="1">
      <c r="B169" s="206"/>
      <c r="C169" s="206"/>
      <c r="D169" s="206"/>
      <c r="E169" s="206"/>
      <c r="F169" s="206"/>
      <c r="G169" s="206"/>
      <c r="H169" s="206"/>
      <c r="I169" s="206"/>
      <c r="J169" s="206"/>
      <c r="K169" s="206"/>
      <c r="L169" s="206"/>
      <c r="M169" s="206"/>
      <c r="N169" s="206"/>
    </row>
  </sheetData>
  <pageMargins left="0.75" right="0.75" top="1" bottom="1" header="0.511811023622047" footer="0.511811023622047"/>
  <pageSetup paperSize="9" orientation="landscape" horizontalDpi="300" verticalDpi="300"/>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37624E"/>
    <pageSetUpPr fitToPage="1"/>
  </sheetPr>
  <dimension ref="B1:AL273"/>
  <sheetViews>
    <sheetView tabSelected="1" zoomScale="75" zoomScaleNormal="75" workbookViewId="0">
      <selection activeCell="C66" sqref="C66"/>
    </sheetView>
  </sheetViews>
  <sheetFormatPr defaultColWidth="11" defaultRowHeight="15.75" outlineLevelRow="1"/>
  <cols>
    <col min="1" max="1" width="5.375" customWidth="1"/>
    <col min="2" max="2" width="37.125" customWidth="1"/>
    <col min="3" max="11" width="10.625" customWidth="1"/>
  </cols>
  <sheetData>
    <row r="1" spans="2:38" ht="15.75" customHeight="1">
      <c r="B1" t="s">
        <v>250</v>
      </c>
    </row>
    <row r="2" spans="2:38" ht="16.5" customHeight="1">
      <c r="B2" s="26" t="s">
        <v>283</v>
      </c>
    </row>
    <row r="3" spans="2:38" ht="16.5" customHeight="1">
      <c r="B3" s="169" t="s">
        <v>284</v>
      </c>
      <c r="C3" s="208">
        <f>+'P&amp;L'!$C$4</f>
        <v>1</v>
      </c>
      <c r="D3" t="s">
        <v>285</v>
      </c>
    </row>
    <row r="4" spans="2:38" ht="15.75" customHeight="1">
      <c r="B4" s="209" t="s">
        <v>286</v>
      </c>
      <c r="C4" s="210">
        <v>0</v>
      </c>
      <c r="D4" s="211" t="s">
        <v>287</v>
      </c>
      <c r="E4" s="212"/>
      <c r="H4" s="211" t="s">
        <v>288</v>
      </c>
      <c r="I4" s="212"/>
    </row>
    <row r="5" spans="2:38" ht="16.5" customHeight="1">
      <c r="B5" s="213" t="s">
        <v>289</v>
      </c>
      <c r="C5" s="214">
        <v>0</v>
      </c>
      <c r="D5" s="215" t="s">
        <v>290</v>
      </c>
      <c r="E5" s="216"/>
      <c r="H5" s="215"/>
      <c r="I5" s="216"/>
    </row>
    <row r="6" spans="2:38" ht="15.75" customHeight="1">
      <c r="B6" t="s">
        <v>291</v>
      </c>
      <c r="C6" s="217">
        <v>0</v>
      </c>
    </row>
    <row r="8" spans="2:38" ht="16.5" customHeight="1"/>
    <row r="9" spans="2:38" ht="32.25" customHeight="1">
      <c r="B9" s="218" t="s">
        <v>292</v>
      </c>
      <c r="C9" s="219"/>
      <c r="D9" s="219"/>
      <c r="E9" s="219"/>
      <c r="F9" s="219"/>
      <c r="G9" s="219"/>
      <c r="H9" s="219"/>
      <c r="I9" s="219"/>
      <c r="J9" s="219"/>
      <c r="K9" s="219"/>
      <c r="L9" s="219"/>
      <c r="M9" s="219"/>
      <c r="N9" s="220"/>
      <c r="O9" s="219"/>
      <c r="P9" s="219"/>
      <c r="Q9" s="219"/>
      <c r="R9" s="219"/>
      <c r="S9" s="219"/>
      <c r="T9" s="219"/>
      <c r="U9" s="219"/>
      <c r="V9" s="219"/>
      <c r="W9" s="219"/>
      <c r="X9" s="219"/>
      <c r="Y9" s="219"/>
      <c r="Z9" s="220"/>
      <c r="AA9" s="219"/>
      <c r="AB9" s="219"/>
      <c r="AC9" s="219"/>
      <c r="AD9" s="219"/>
      <c r="AE9" s="219"/>
      <c r="AF9" s="219"/>
      <c r="AG9" s="219"/>
      <c r="AH9" s="219"/>
      <c r="AI9" s="219"/>
      <c r="AJ9" s="219"/>
      <c r="AK9" s="219"/>
      <c r="AL9" s="221"/>
    </row>
    <row r="10" spans="2:38" ht="15.75" customHeight="1">
      <c r="B10" s="222"/>
      <c r="C10" s="223" t="s">
        <v>76</v>
      </c>
      <c r="D10" s="224"/>
      <c r="E10" s="224"/>
      <c r="F10" s="224"/>
      <c r="G10" s="224"/>
      <c r="H10" s="224"/>
      <c r="I10" s="224"/>
      <c r="J10" s="224"/>
      <c r="K10" s="224"/>
      <c r="L10" s="224"/>
      <c r="M10" s="224"/>
      <c r="N10" s="225"/>
      <c r="O10" s="226" t="s">
        <v>99</v>
      </c>
      <c r="P10" s="224"/>
      <c r="Q10" s="224"/>
      <c r="Z10" s="227"/>
      <c r="AA10" s="226" t="s">
        <v>100</v>
      </c>
      <c r="AB10" s="224"/>
      <c r="AC10" s="224"/>
      <c r="AL10" s="228"/>
    </row>
    <row r="11" spans="2:38" ht="15.75" customHeight="1">
      <c r="B11" s="229" t="s">
        <v>258</v>
      </c>
      <c r="C11" s="230">
        <f>'Investment Plan'!$E$6</f>
        <v>45292</v>
      </c>
      <c r="D11" s="230">
        <f t="shared" ref="D11:AL11" si="0">EDATE(C11,1)</f>
        <v>45323</v>
      </c>
      <c r="E11" s="230">
        <f t="shared" si="0"/>
        <v>45352</v>
      </c>
      <c r="F11" s="230">
        <f t="shared" si="0"/>
        <v>45383</v>
      </c>
      <c r="G11" s="230">
        <f t="shared" si="0"/>
        <v>45413</v>
      </c>
      <c r="H11" s="230">
        <f t="shared" si="0"/>
        <v>45444</v>
      </c>
      <c r="I11" s="230">
        <f t="shared" si="0"/>
        <v>45474</v>
      </c>
      <c r="J11" s="230">
        <f t="shared" si="0"/>
        <v>45505</v>
      </c>
      <c r="K11" s="230">
        <f t="shared" si="0"/>
        <v>45536</v>
      </c>
      <c r="L11" s="230">
        <f t="shared" si="0"/>
        <v>45566</v>
      </c>
      <c r="M11" s="230">
        <f t="shared" si="0"/>
        <v>45597</v>
      </c>
      <c r="N11" s="230">
        <f t="shared" si="0"/>
        <v>45627</v>
      </c>
      <c r="O11" s="231">
        <f t="shared" si="0"/>
        <v>45658</v>
      </c>
      <c r="P11" s="232">
        <f t="shared" si="0"/>
        <v>45689</v>
      </c>
      <c r="Q11" s="233">
        <f t="shared" si="0"/>
        <v>45717</v>
      </c>
      <c r="R11" s="231">
        <f t="shared" si="0"/>
        <v>45748</v>
      </c>
      <c r="S11" s="230">
        <f t="shared" si="0"/>
        <v>45778</v>
      </c>
      <c r="T11" s="230">
        <f t="shared" si="0"/>
        <v>45809</v>
      </c>
      <c r="U11" s="230">
        <f t="shared" si="0"/>
        <v>45839</v>
      </c>
      <c r="V11" s="230">
        <f t="shared" si="0"/>
        <v>45870</v>
      </c>
      <c r="W11" s="230">
        <f t="shared" si="0"/>
        <v>45901</v>
      </c>
      <c r="X11" s="230">
        <f t="shared" si="0"/>
        <v>45931</v>
      </c>
      <c r="Y11" s="230">
        <f t="shared" si="0"/>
        <v>45962</v>
      </c>
      <c r="Z11" s="230">
        <f t="shared" si="0"/>
        <v>45992</v>
      </c>
      <c r="AA11" s="231">
        <f t="shared" si="0"/>
        <v>46023</v>
      </c>
      <c r="AB11" s="232">
        <f t="shared" si="0"/>
        <v>46054</v>
      </c>
      <c r="AC11" s="233">
        <f t="shared" si="0"/>
        <v>46082</v>
      </c>
      <c r="AD11" s="231">
        <f t="shared" si="0"/>
        <v>46113</v>
      </c>
      <c r="AE11" s="230">
        <f t="shared" si="0"/>
        <v>46143</v>
      </c>
      <c r="AF11" s="230">
        <f t="shared" si="0"/>
        <v>46174</v>
      </c>
      <c r="AG11" s="230">
        <f t="shared" si="0"/>
        <v>46204</v>
      </c>
      <c r="AH11" s="230">
        <f t="shared" si="0"/>
        <v>46235</v>
      </c>
      <c r="AI11" s="230">
        <f t="shared" si="0"/>
        <v>46266</v>
      </c>
      <c r="AJ11" s="230">
        <f t="shared" si="0"/>
        <v>46296</v>
      </c>
      <c r="AK11" s="230">
        <f t="shared" si="0"/>
        <v>46327</v>
      </c>
      <c r="AL11" s="234">
        <f t="shared" si="0"/>
        <v>46357</v>
      </c>
    </row>
    <row r="12" spans="2:38" ht="16.5" customHeight="1">
      <c r="B12" s="235"/>
      <c r="C12" s="236"/>
      <c r="D12" s="236"/>
      <c r="E12" s="236"/>
      <c r="F12" s="236"/>
      <c r="G12" s="236"/>
      <c r="H12" s="236"/>
      <c r="I12" s="236"/>
      <c r="J12" s="236"/>
      <c r="K12" s="236"/>
      <c r="L12" s="236"/>
      <c r="M12" s="236"/>
      <c r="N12" s="237"/>
      <c r="O12" s="236"/>
      <c r="P12" s="236"/>
      <c r="Q12" s="236"/>
      <c r="R12" s="236"/>
      <c r="S12" s="236"/>
      <c r="T12" s="236"/>
      <c r="U12" s="236"/>
      <c r="V12" s="236"/>
      <c r="W12" s="236"/>
      <c r="X12" s="236"/>
      <c r="Y12" s="236"/>
      <c r="Z12" s="237"/>
      <c r="AA12" s="236"/>
      <c r="AB12" s="236"/>
      <c r="AC12" s="236"/>
      <c r="AD12" s="236"/>
      <c r="AE12" s="236"/>
      <c r="AF12" s="236"/>
      <c r="AG12" s="236"/>
      <c r="AH12" s="236"/>
      <c r="AI12" s="236"/>
      <c r="AJ12" s="236"/>
      <c r="AK12" s="236"/>
      <c r="AL12" s="238"/>
    </row>
    <row r="13" spans="2:38" ht="16.5" customHeight="1">
      <c r="B13" s="182" t="s">
        <v>293</v>
      </c>
      <c r="C13" s="183">
        <f>+'P&amp;L'!C10</f>
        <v>0</v>
      </c>
      <c r="D13" s="183">
        <f>+'P&amp;L'!D10</f>
        <v>0</v>
      </c>
      <c r="E13" s="183">
        <f>+'P&amp;L'!E10</f>
        <v>0</v>
      </c>
      <c r="F13" s="183">
        <f>+'P&amp;L'!F10</f>
        <v>0</v>
      </c>
      <c r="G13" s="183">
        <f>+'P&amp;L'!G10</f>
        <v>0</v>
      </c>
      <c r="H13" s="183">
        <f>+'P&amp;L'!H10</f>
        <v>0</v>
      </c>
      <c r="I13" s="183">
        <f>+'P&amp;L'!I10</f>
        <v>0</v>
      </c>
      <c r="J13" s="183">
        <f>+'P&amp;L'!J10</f>
        <v>0</v>
      </c>
      <c r="K13" s="183">
        <f>+'P&amp;L'!K10</f>
        <v>0</v>
      </c>
      <c r="L13" s="183">
        <f>+'P&amp;L'!L10</f>
        <v>0</v>
      </c>
      <c r="M13" s="183">
        <f>+'P&amp;L'!M10</f>
        <v>0</v>
      </c>
      <c r="N13" s="239">
        <f>+'P&amp;L'!N10</f>
        <v>0</v>
      </c>
      <c r="O13" s="183">
        <f>+'P&amp;L'!P10</f>
        <v>2000</v>
      </c>
      <c r="P13" s="183">
        <f>+'P&amp;L'!Q10</f>
        <v>2000</v>
      </c>
      <c r="Q13" s="183">
        <f>+'P&amp;L'!R10</f>
        <v>0</v>
      </c>
      <c r="R13" s="183">
        <f>+'P&amp;L'!S10</f>
        <v>0</v>
      </c>
      <c r="S13" s="183">
        <f>+'P&amp;L'!T10</f>
        <v>0</v>
      </c>
      <c r="T13" s="183">
        <f>+'P&amp;L'!U10</f>
        <v>0</v>
      </c>
      <c r="U13" s="183">
        <f>+'P&amp;L'!V10</f>
        <v>0</v>
      </c>
      <c r="V13" s="183">
        <f>+'P&amp;L'!W10</f>
        <v>0</v>
      </c>
      <c r="W13" s="183">
        <f>+'P&amp;L'!X10</f>
        <v>0</v>
      </c>
      <c r="X13" s="183">
        <f>+'P&amp;L'!Y10</f>
        <v>0</v>
      </c>
      <c r="Y13" s="183">
        <f>+'P&amp;L'!Z10</f>
        <v>0</v>
      </c>
      <c r="Z13" s="239">
        <f>+'P&amp;L'!AA10</f>
        <v>0</v>
      </c>
      <c r="AA13" s="183">
        <f>+'P&amp;L'!AC10</f>
        <v>0</v>
      </c>
      <c r="AB13" s="183">
        <f>+'P&amp;L'!AD10</f>
        <v>0</v>
      </c>
      <c r="AC13" s="183">
        <f>+'P&amp;L'!AE10</f>
        <v>0</v>
      </c>
      <c r="AD13" s="183">
        <f>+'P&amp;L'!AF10</f>
        <v>0</v>
      </c>
      <c r="AE13" s="183">
        <f>+'P&amp;L'!AG10</f>
        <v>0</v>
      </c>
      <c r="AF13" s="183">
        <f>+'P&amp;L'!AH10</f>
        <v>0</v>
      </c>
      <c r="AG13" s="183">
        <f>+'P&amp;L'!AI10</f>
        <v>0</v>
      </c>
      <c r="AH13" s="183">
        <f>+'P&amp;L'!AJ10</f>
        <v>0</v>
      </c>
      <c r="AI13" s="183">
        <f>+'P&amp;L'!AK10</f>
        <v>0</v>
      </c>
      <c r="AJ13" s="183">
        <f>+'P&amp;L'!AL10</f>
        <v>0</v>
      </c>
      <c r="AK13" s="183">
        <f>+'P&amp;L'!AM10</f>
        <v>0</v>
      </c>
      <c r="AL13" s="240">
        <f>+'P&amp;L'!AN10</f>
        <v>0</v>
      </c>
    </row>
    <row r="14" spans="2:38" ht="16.5" customHeight="1">
      <c r="B14" s="241" t="s">
        <v>294</v>
      </c>
      <c r="C14" s="127"/>
      <c r="D14" s="127"/>
      <c r="E14" s="127"/>
      <c r="F14" s="127"/>
      <c r="G14" s="127"/>
      <c r="H14" s="127"/>
      <c r="I14" s="127"/>
      <c r="J14" s="127"/>
      <c r="K14" s="127"/>
      <c r="L14" s="127"/>
      <c r="M14" s="127"/>
      <c r="N14" s="242"/>
      <c r="R14" s="127"/>
      <c r="S14" s="127"/>
      <c r="T14" s="127"/>
      <c r="U14" s="127"/>
      <c r="V14" s="127"/>
      <c r="W14" s="127"/>
      <c r="X14" s="127"/>
      <c r="Y14" s="127"/>
      <c r="Z14" s="242"/>
      <c r="AD14" s="127"/>
      <c r="AE14" s="127"/>
      <c r="AF14" s="127"/>
      <c r="AG14" s="127"/>
      <c r="AH14" s="127"/>
      <c r="AI14" s="127"/>
      <c r="AJ14" s="127"/>
      <c r="AK14" s="127"/>
      <c r="AL14" s="243"/>
    </row>
    <row r="15" spans="2:38" ht="16.5" customHeight="1">
      <c r="B15" s="244" t="s">
        <v>295</v>
      </c>
      <c r="C15" s="245">
        <f t="shared" ref="C15:AL15" si="1">+C16+C29+C30+C31+C32</f>
        <v>0</v>
      </c>
      <c r="D15" s="245">
        <f t="shared" si="1"/>
        <v>0</v>
      </c>
      <c r="E15" s="245">
        <f t="shared" si="1"/>
        <v>0</v>
      </c>
      <c r="F15" s="245">
        <f t="shared" si="1"/>
        <v>0</v>
      </c>
      <c r="G15" s="245">
        <f t="shared" si="1"/>
        <v>0</v>
      </c>
      <c r="H15" s="245">
        <f t="shared" si="1"/>
        <v>0</v>
      </c>
      <c r="I15" s="245">
        <f t="shared" si="1"/>
        <v>0</v>
      </c>
      <c r="J15" s="245">
        <f t="shared" si="1"/>
        <v>0</v>
      </c>
      <c r="K15" s="245">
        <f t="shared" si="1"/>
        <v>0</v>
      </c>
      <c r="L15" s="245">
        <f t="shared" si="1"/>
        <v>0</v>
      </c>
      <c r="M15" s="245">
        <f t="shared" si="1"/>
        <v>0</v>
      </c>
      <c r="N15" s="246">
        <f t="shared" si="1"/>
        <v>0</v>
      </c>
      <c r="O15" s="245">
        <f t="shared" si="1"/>
        <v>2000</v>
      </c>
      <c r="P15" s="245">
        <f t="shared" si="1"/>
        <v>2000</v>
      </c>
      <c r="Q15" s="245">
        <f t="shared" si="1"/>
        <v>0</v>
      </c>
      <c r="R15" s="245">
        <f t="shared" si="1"/>
        <v>0</v>
      </c>
      <c r="S15" s="245">
        <f t="shared" si="1"/>
        <v>0</v>
      </c>
      <c r="T15" s="245">
        <f t="shared" si="1"/>
        <v>0</v>
      </c>
      <c r="U15" s="245">
        <f t="shared" si="1"/>
        <v>0</v>
      </c>
      <c r="V15" s="245">
        <f t="shared" si="1"/>
        <v>0</v>
      </c>
      <c r="W15" s="245">
        <f t="shared" si="1"/>
        <v>0</v>
      </c>
      <c r="X15" s="245">
        <f t="shared" si="1"/>
        <v>0</v>
      </c>
      <c r="Y15" s="245">
        <f t="shared" si="1"/>
        <v>0</v>
      </c>
      <c r="Z15" s="246">
        <f t="shared" si="1"/>
        <v>0</v>
      </c>
      <c r="AA15" s="245">
        <f t="shared" si="1"/>
        <v>0</v>
      </c>
      <c r="AB15" s="245">
        <f t="shared" si="1"/>
        <v>0</v>
      </c>
      <c r="AC15" s="245">
        <f t="shared" si="1"/>
        <v>0</v>
      </c>
      <c r="AD15" s="245">
        <f t="shared" si="1"/>
        <v>0</v>
      </c>
      <c r="AE15" s="245">
        <f t="shared" si="1"/>
        <v>0</v>
      </c>
      <c r="AF15" s="245">
        <f t="shared" si="1"/>
        <v>0</v>
      </c>
      <c r="AG15" s="245">
        <f t="shared" si="1"/>
        <v>0</v>
      </c>
      <c r="AH15" s="245">
        <f t="shared" si="1"/>
        <v>0</v>
      </c>
      <c r="AI15" s="245">
        <f t="shared" si="1"/>
        <v>0</v>
      </c>
      <c r="AJ15" s="245">
        <f t="shared" si="1"/>
        <v>0</v>
      </c>
      <c r="AK15" s="245">
        <f t="shared" si="1"/>
        <v>0</v>
      </c>
      <c r="AL15" s="247">
        <f t="shared" si="1"/>
        <v>0</v>
      </c>
    </row>
    <row r="16" spans="2:38" ht="16.5" customHeight="1">
      <c r="B16" s="248" t="s">
        <v>296</v>
      </c>
      <c r="C16" s="249">
        <f>IF(COLUMNS($C$13:C13)&gt;ROUND($C$4/30,0),INDEX($C$13:$AL$13,1,COLUMNS($C$13:C13)-ROUND($C$4/30,0)),0)</f>
        <v>0</v>
      </c>
      <c r="D16" s="249">
        <f>IF(COLUMNS($C$13:D13)&gt;ROUND($C$4/30,0),INDEX($C$13:$AL$13,1,COLUMNS($C$13:D13)-ROUND($C$4/30,0)),0)</f>
        <v>0</v>
      </c>
      <c r="E16" s="249">
        <f>IF(COLUMNS($C$13:E13)&gt;ROUND($C$4/30,0),INDEX($C$13:$AL$13,1,COLUMNS($C$13:E13)-ROUND($C$4/30,0)),0)</f>
        <v>0</v>
      </c>
      <c r="F16" s="249">
        <f>IF(COLUMNS($C$13:F13)&gt;ROUND($C$4/30,0),INDEX($C$13:$AL$13,1,COLUMNS($C$13:F13)-ROUND($C$4/30,0)),0)</f>
        <v>0</v>
      </c>
      <c r="G16" s="249">
        <f>IF(COLUMNS($C$13:G13)&gt;ROUND($C$4/30,0),INDEX($C$13:$AL$13,1,COLUMNS($C$13:G13)-ROUND($C$4/30,0)),0)</f>
        <v>0</v>
      </c>
      <c r="H16" s="249">
        <f>IF(COLUMNS($C$13:H13)&gt;ROUND($C$4/30,0),INDEX($C$13:$AL$13,1,COLUMNS($C$13:H13)-ROUND($C$4/30,0)),0)</f>
        <v>0</v>
      </c>
      <c r="I16" s="249">
        <f>IF(COLUMNS($C$13:I13)&gt;ROUND($C$4/30,0),INDEX($C$13:$AL$13,1,COLUMNS($C$13:I13)-ROUND($C$4/30,0)),0)</f>
        <v>0</v>
      </c>
      <c r="J16" s="249">
        <f>IF(COLUMNS($C$13:J13)&gt;ROUND($C$4/30,0),INDEX($C$13:$AL$13,1,COLUMNS($C$13:J13)-ROUND($C$4/30,0)),0)</f>
        <v>0</v>
      </c>
      <c r="K16" s="249">
        <f>IF(COLUMNS($C$13:K13)&gt;ROUND($C$4/30,0),INDEX($C$13:$AL$13,1,COLUMNS($C$13:K13)-ROUND($C$4/30,0)),0)</f>
        <v>0</v>
      </c>
      <c r="L16" s="249">
        <f>IF(COLUMNS($C$13:L13)&gt;ROUND($C$4/30,0),INDEX($C$13:$AL$13,1,COLUMNS($C$13:L13)-ROUND($C$4/30,0)),0)</f>
        <v>0</v>
      </c>
      <c r="M16" s="249">
        <f>IF(COLUMNS($C$13:M13)&gt;ROUND($C$4/30,0),INDEX($C$13:$AL$13,1,COLUMNS($C$13:M13)-ROUND($C$4/30,0)),0)</f>
        <v>0</v>
      </c>
      <c r="N16" s="250">
        <f>IF(COLUMNS($C$13:N13)&gt;ROUND($C$4/30,0),INDEX($C$13:$AL$13,1,COLUMNS($C$13:N13)-ROUND($C$4/30,0)),0)</f>
        <v>0</v>
      </c>
      <c r="O16" s="249">
        <f>IF(COLUMNS($C$13:O13)&gt;ROUND($C$4/30,0),INDEX($C$13:$AL$13,1,COLUMNS($C$13:O13)-ROUND($C$4/30,0)),0)</f>
        <v>2000</v>
      </c>
      <c r="P16" s="249">
        <f>IF(COLUMNS($C$13:P13)&gt;ROUND($C$4/30,0),INDEX($C$13:$AL$13,1,COLUMNS($C$13:P13)-ROUND($C$4/30,0)),0)</f>
        <v>2000</v>
      </c>
      <c r="Q16" s="249">
        <f>IF(COLUMNS($C$13:Q13)&gt;ROUND($C$4/30,0),INDEX($C$13:$AL$13,1,COLUMNS($C$13:Q13)-ROUND($C$4/30,0)),0)</f>
        <v>0</v>
      </c>
      <c r="R16" s="249">
        <f>IF(COLUMNS($C$13:R13)&gt;ROUND($C$4/30,0),INDEX($C$13:$AL$13,1,COLUMNS($C$13:R13)-ROUND($C$4/30,0)),0)</f>
        <v>0</v>
      </c>
      <c r="S16" s="249">
        <f>IF(COLUMNS($C$13:S13)&gt;ROUND($C$4/30,0),INDEX($C$13:$AL$13,1,COLUMNS($C$13:S13)-ROUND($C$4/30,0)),0)</f>
        <v>0</v>
      </c>
      <c r="T16" s="249">
        <f>IF(COLUMNS($C$13:T13)&gt;ROUND($C$4/30,0),INDEX($C$13:$AL$13,1,COLUMNS($C$13:T13)-ROUND($C$4/30,0)),0)</f>
        <v>0</v>
      </c>
      <c r="U16" s="249">
        <f>IF(COLUMNS($C$13:U13)&gt;ROUND($C$4/30,0),INDEX($C$13:$AL$13,1,COLUMNS($C$13:U13)-ROUND($C$4/30,0)),0)</f>
        <v>0</v>
      </c>
      <c r="V16" s="249">
        <f>IF(COLUMNS($C$13:V13)&gt;ROUND($C$4/30,0),INDEX($C$13:$AL$13,1,COLUMNS($C$13:V13)-ROUND($C$4/30,0)),0)</f>
        <v>0</v>
      </c>
      <c r="W16" s="249">
        <f>IF(COLUMNS($C$13:W13)&gt;ROUND($C$4/30,0),INDEX($C$13:$AL$13,1,COLUMNS($C$13:W13)-ROUND($C$4/30,0)),0)</f>
        <v>0</v>
      </c>
      <c r="X16" s="249">
        <f>IF(COLUMNS($C$13:X13)&gt;ROUND($C$4/30,0),INDEX($C$13:$AL$13,1,COLUMNS($C$13:X13)-ROUND($C$4/30,0)),0)</f>
        <v>0</v>
      </c>
      <c r="Y16" s="249">
        <f>IF(COLUMNS($C$13:Y13)&gt;ROUND($C$4/30,0),INDEX($C$13:$AL$13,1,COLUMNS($C$13:Y13)-ROUND($C$4/30,0)),0)</f>
        <v>0</v>
      </c>
      <c r="Z16" s="250">
        <f>IF(COLUMNS($C$13:Z13)&gt;ROUND($C$4/30,0),INDEX($C$13:$AL$13,1,COLUMNS($C$13:Z13)-ROUND($C$4/30,0)),0)</f>
        <v>0</v>
      </c>
      <c r="AA16" s="249">
        <f>IF(COLUMNS($C$13:AA13)&gt;ROUND($C$4/30,0),INDEX($C$13:$AL$13,1,COLUMNS($C$13:AA13)-ROUND($C$4/30,0)),0)</f>
        <v>0</v>
      </c>
      <c r="AB16" s="249">
        <f>IF(COLUMNS($C$13:AB13)&gt;ROUND($C$4/30,0),INDEX($C$13:$AL$13,1,COLUMNS($C$13:AB13)-ROUND($C$4/30,0)),0)</f>
        <v>0</v>
      </c>
      <c r="AC16" s="249">
        <f>IF(COLUMNS($C$13:AC13)&gt;ROUND($C$4/30,0),INDEX($C$13:$AL$13,1,COLUMNS($C$13:AC13)-ROUND($C$4/30,0)),0)</f>
        <v>0</v>
      </c>
      <c r="AD16" s="249">
        <f>IF(COLUMNS($C$13:AD13)&gt;ROUND($C$4/30,0),INDEX($C$13:$AL$13,1,COLUMNS($C$13:AD13)-ROUND($C$4/30,0)),0)</f>
        <v>0</v>
      </c>
      <c r="AE16" s="249">
        <f>IF(COLUMNS($C$13:AE13)&gt;ROUND($C$4/30,0),INDEX($C$13:$AL$13,1,COLUMNS($C$13:AE13)-ROUND($C$4/30,0)),0)</f>
        <v>0</v>
      </c>
      <c r="AF16" s="249">
        <f>IF(COLUMNS($C$13:AF13)&gt;ROUND($C$4/30,0),INDEX($C$13:$AL$13,1,COLUMNS($C$13:AF13)-ROUND($C$4/30,0)),0)</f>
        <v>0</v>
      </c>
      <c r="AG16" s="249">
        <f>IF(COLUMNS($C$13:AG13)&gt;ROUND($C$4/30,0),INDEX($C$13:$AL$13,1,COLUMNS($C$13:AG13)-ROUND($C$4/30,0)),0)</f>
        <v>0</v>
      </c>
      <c r="AH16" s="249">
        <f>IF(COLUMNS($C$13:AH13)&gt;ROUND($C$4/30,0),INDEX($C$13:$AL$13,1,COLUMNS($C$13:AH13)-ROUND($C$4/30,0)),0)</f>
        <v>0</v>
      </c>
      <c r="AI16" s="249">
        <f>IF(COLUMNS($C$13:AI13)&gt;ROUND($C$4/30,0),INDEX($C$13:$AL$13,1,COLUMNS($C$13:AI13)-ROUND($C$4/30,0)),0)</f>
        <v>0</v>
      </c>
      <c r="AJ16" s="249">
        <f>IF(COLUMNS($C$13:AJ13)&gt;ROUND($C$4/30,0),INDEX($C$13:$AL$13,1,COLUMNS($C$13:AJ13)-ROUND($C$4/30,0)),0)</f>
        <v>0</v>
      </c>
      <c r="AK16" s="249">
        <f>IF(COLUMNS($C$13:AK13)&gt;ROUND($C$4/30,0),INDEX($C$13:$AL$13,1,COLUMNS($C$13:AK13)-ROUND($C$4/30,0)),0)</f>
        <v>0</v>
      </c>
      <c r="AL16" s="251">
        <f>IF(COLUMNS($C$13:AL13)&gt;ROUND($C$4/30,0),INDEX($C$13:$AL$13,1,COLUMNS($C$13:AL13)-ROUND($C$4/30,0)),0)</f>
        <v>0</v>
      </c>
    </row>
    <row r="17" spans="2:38" ht="15.75" customHeight="1">
      <c r="B17" s="252" t="s">
        <v>297</v>
      </c>
      <c r="C17" s="253"/>
      <c r="D17" s="253"/>
      <c r="E17" s="253"/>
      <c r="F17" s="253"/>
      <c r="G17" s="253"/>
      <c r="H17" s="253"/>
      <c r="I17" s="253"/>
      <c r="J17" s="253"/>
      <c r="K17" s="253"/>
      <c r="L17" s="253"/>
      <c r="M17" s="253"/>
      <c r="N17" s="254"/>
      <c r="O17" s="253"/>
      <c r="P17" s="253"/>
      <c r="Q17" s="195"/>
      <c r="R17" s="253"/>
      <c r="S17" s="253"/>
      <c r="T17" s="253"/>
      <c r="U17" s="253"/>
      <c r="V17" s="253"/>
      <c r="W17" s="253"/>
      <c r="X17" s="253"/>
      <c r="Y17" s="253"/>
      <c r="Z17" s="254"/>
      <c r="AA17" s="253"/>
      <c r="AB17" s="253"/>
      <c r="AC17" s="195"/>
      <c r="AD17" s="253"/>
      <c r="AE17" s="253"/>
      <c r="AF17" s="253"/>
      <c r="AG17" s="253"/>
      <c r="AH17" s="253"/>
      <c r="AI17" s="253"/>
      <c r="AJ17" s="253"/>
      <c r="AK17" s="253"/>
      <c r="AL17" s="255"/>
    </row>
    <row r="18" spans="2:38" ht="15.75" customHeight="1">
      <c r="B18" s="241"/>
      <c r="C18" s="195"/>
      <c r="D18" s="195"/>
      <c r="E18" s="195"/>
      <c r="F18" s="195"/>
      <c r="G18" s="195"/>
      <c r="H18" s="195"/>
      <c r="I18" s="195"/>
      <c r="J18" s="195"/>
      <c r="K18" s="195"/>
      <c r="L18" s="195"/>
      <c r="M18" s="195"/>
      <c r="N18" s="256"/>
      <c r="O18" s="195"/>
      <c r="P18" s="195"/>
      <c r="Q18" s="195"/>
      <c r="R18" s="195"/>
      <c r="S18" s="195"/>
      <c r="T18" s="195"/>
      <c r="U18" s="195"/>
      <c r="V18" s="195"/>
      <c r="W18" s="195"/>
      <c r="X18" s="195"/>
      <c r="Y18" s="195"/>
      <c r="Z18" s="256"/>
      <c r="AA18" s="195"/>
      <c r="AB18" s="195"/>
      <c r="AC18" s="195"/>
      <c r="AD18" s="195"/>
      <c r="AE18" s="195"/>
      <c r="AF18" s="195"/>
      <c r="AG18" s="195"/>
      <c r="AH18" s="195"/>
      <c r="AI18" s="195"/>
      <c r="AJ18" s="195"/>
      <c r="AK18" s="195"/>
      <c r="AL18" s="257"/>
    </row>
    <row r="19" spans="2:38" ht="15.75" customHeight="1">
      <c r="B19" s="241"/>
      <c r="C19" s="195"/>
      <c r="D19" s="195"/>
      <c r="E19" s="195"/>
      <c r="F19" s="195"/>
      <c r="G19" s="195"/>
      <c r="H19" s="195"/>
      <c r="I19" s="195"/>
      <c r="J19" s="195"/>
      <c r="K19" s="195"/>
      <c r="L19" s="195"/>
      <c r="M19" s="195"/>
      <c r="N19" s="256"/>
      <c r="O19" s="195"/>
      <c r="P19" s="195"/>
      <c r="Q19" s="195"/>
      <c r="R19" s="195"/>
      <c r="S19" s="195"/>
      <c r="T19" s="195"/>
      <c r="U19" s="195"/>
      <c r="V19" s="195"/>
      <c r="W19" s="195"/>
      <c r="X19" s="195"/>
      <c r="Y19" s="195"/>
      <c r="Z19" s="256"/>
      <c r="AA19" s="195"/>
      <c r="AB19" s="195"/>
      <c r="AC19" s="195"/>
      <c r="AD19" s="195"/>
      <c r="AE19" s="195"/>
      <c r="AF19" s="195"/>
      <c r="AG19" s="195"/>
      <c r="AH19" s="195"/>
      <c r="AI19" s="195"/>
      <c r="AJ19" s="195"/>
      <c r="AK19" s="195"/>
      <c r="AL19" s="257"/>
    </row>
    <row r="20" spans="2:38" ht="15.75" customHeight="1">
      <c r="B20" s="241"/>
      <c r="C20" s="195"/>
      <c r="D20" s="195"/>
      <c r="E20" s="195"/>
      <c r="F20" s="195"/>
      <c r="G20" s="195"/>
      <c r="H20" s="195"/>
      <c r="I20" s="195"/>
      <c r="J20" s="195"/>
      <c r="K20" s="195"/>
      <c r="L20" s="195"/>
      <c r="M20" s="195"/>
      <c r="N20" s="256"/>
      <c r="O20" s="195"/>
      <c r="P20" s="195"/>
      <c r="Q20" s="195"/>
      <c r="R20" s="195"/>
      <c r="S20" s="195"/>
      <c r="T20" s="195"/>
      <c r="U20" s="195"/>
      <c r="V20" s="195"/>
      <c r="W20" s="195"/>
      <c r="X20" s="195"/>
      <c r="Y20" s="195"/>
      <c r="Z20" s="256"/>
      <c r="AA20" s="195"/>
      <c r="AB20" s="195"/>
      <c r="AC20" s="195"/>
      <c r="AD20" s="195"/>
      <c r="AE20" s="195"/>
      <c r="AF20" s="195"/>
      <c r="AG20" s="195"/>
      <c r="AH20" s="195"/>
      <c r="AI20" s="195"/>
      <c r="AJ20" s="195"/>
      <c r="AK20" s="195"/>
      <c r="AL20" s="257"/>
    </row>
    <row r="21" spans="2:38" ht="15.75" customHeight="1">
      <c r="B21" s="241"/>
      <c r="C21" s="195"/>
      <c r="D21" s="195"/>
      <c r="E21" s="195"/>
      <c r="F21" s="195"/>
      <c r="G21" s="195"/>
      <c r="H21" s="195"/>
      <c r="I21" s="195"/>
      <c r="J21" s="195"/>
      <c r="K21" s="195"/>
      <c r="L21" s="195"/>
      <c r="M21" s="195"/>
      <c r="N21" s="256"/>
      <c r="O21" s="195"/>
      <c r="P21" s="195"/>
      <c r="Q21" s="195"/>
      <c r="R21" s="195"/>
      <c r="S21" s="195"/>
      <c r="T21" s="195"/>
      <c r="U21" s="195"/>
      <c r="V21" s="195"/>
      <c r="W21" s="195"/>
      <c r="X21" s="195"/>
      <c r="Y21" s="195"/>
      <c r="Z21" s="256"/>
      <c r="AA21" s="195"/>
      <c r="AB21" s="195"/>
      <c r="AC21" s="195"/>
      <c r="AD21" s="195"/>
      <c r="AE21" s="195"/>
      <c r="AF21" s="195"/>
      <c r="AG21" s="195"/>
      <c r="AH21" s="195"/>
      <c r="AI21" s="195"/>
      <c r="AJ21" s="195"/>
      <c r="AK21" s="195"/>
      <c r="AL21" s="257"/>
    </row>
    <row r="22" spans="2:38" ht="15.75" customHeight="1">
      <c r="B22" s="241"/>
      <c r="C22" s="195"/>
      <c r="D22" s="195"/>
      <c r="E22" s="195"/>
      <c r="F22" s="195"/>
      <c r="G22" s="195"/>
      <c r="H22" s="195"/>
      <c r="I22" s="195"/>
      <c r="J22" s="195"/>
      <c r="K22" s="195"/>
      <c r="L22" s="195"/>
      <c r="M22" s="195"/>
      <c r="N22" s="256"/>
      <c r="O22" s="195"/>
      <c r="P22" s="195"/>
      <c r="Q22" s="195"/>
      <c r="R22" s="195"/>
      <c r="S22" s="195"/>
      <c r="T22" s="195"/>
      <c r="U22" s="195"/>
      <c r="V22" s="195"/>
      <c r="W22" s="195"/>
      <c r="X22" s="195"/>
      <c r="Y22" s="195"/>
      <c r="Z22" s="256"/>
      <c r="AA22" s="195"/>
      <c r="AB22" s="195"/>
      <c r="AC22" s="195"/>
      <c r="AD22" s="195"/>
      <c r="AE22" s="195"/>
      <c r="AF22" s="195"/>
      <c r="AG22" s="195"/>
      <c r="AH22" s="195"/>
      <c r="AI22" s="195"/>
      <c r="AJ22" s="195"/>
      <c r="AK22" s="195"/>
      <c r="AL22" s="257"/>
    </row>
    <row r="23" spans="2:38" ht="15.75" customHeight="1">
      <c r="B23" s="241"/>
      <c r="C23" s="195"/>
      <c r="D23" s="195"/>
      <c r="E23" s="195"/>
      <c r="F23" s="195"/>
      <c r="G23" s="195"/>
      <c r="H23" s="195"/>
      <c r="I23" s="195"/>
      <c r="J23" s="195"/>
      <c r="K23" s="195"/>
      <c r="L23" s="195"/>
      <c r="M23" s="195"/>
      <c r="N23" s="256"/>
      <c r="O23" s="195"/>
      <c r="P23" s="195"/>
      <c r="Q23" s="195"/>
      <c r="R23" s="195"/>
      <c r="S23" s="195"/>
      <c r="T23" s="195"/>
      <c r="U23" s="195"/>
      <c r="V23" s="195"/>
      <c r="W23" s="195"/>
      <c r="X23" s="195"/>
      <c r="Y23" s="195"/>
      <c r="Z23" s="256"/>
      <c r="AA23" s="195"/>
      <c r="AB23" s="195"/>
      <c r="AC23" s="195"/>
      <c r="AD23" s="195"/>
      <c r="AE23" s="195"/>
      <c r="AF23" s="195"/>
      <c r="AG23" s="195"/>
      <c r="AH23" s="195"/>
      <c r="AI23" s="195"/>
      <c r="AJ23" s="195"/>
      <c r="AK23" s="195"/>
      <c r="AL23" s="257"/>
    </row>
    <row r="24" spans="2:38" ht="15.75" customHeight="1">
      <c r="B24" s="241"/>
      <c r="C24" s="195"/>
      <c r="D24" s="195"/>
      <c r="E24" s="195"/>
      <c r="F24" s="195"/>
      <c r="G24" s="195"/>
      <c r="H24" s="195"/>
      <c r="I24" s="195"/>
      <c r="J24" s="195"/>
      <c r="K24" s="195"/>
      <c r="L24" s="195"/>
      <c r="M24" s="195"/>
      <c r="N24" s="256"/>
      <c r="O24" s="195"/>
      <c r="P24" s="195"/>
      <c r="Q24" s="195"/>
      <c r="R24" s="195"/>
      <c r="S24" s="195"/>
      <c r="T24" s="195"/>
      <c r="U24" s="195"/>
      <c r="V24" s="195"/>
      <c r="W24" s="195"/>
      <c r="X24" s="195"/>
      <c r="Y24" s="195"/>
      <c r="Z24" s="256"/>
      <c r="AA24" s="195"/>
      <c r="AB24" s="195"/>
      <c r="AC24" s="195"/>
      <c r="AD24" s="195"/>
      <c r="AE24" s="195"/>
      <c r="AF24" s="195"/>
      <c r="AG24" s="195"/>
      <c r="AH24" s="195"/>
      <c r="AI24" s="195"/>
      <c r="AJ24" s="195"/>
      <c r="AK24" s="195"/>
      <c r="AL24" s="257"/>
    </row>
    <row r="25" spans="2:38" ht="15.75" customHeight="1">
      <c r="B25" s="241"/>
      <c r="C25" s="195"/>
      <c r="D25" s="195"/>
      <c r="E25" s="195"/>
      <c r="F25" s="195"/>
      <c r="G25" s="195"/>
      <c r="H25" s="195"/>
      <c r="I25" s="195"/>
      <c r="J25" s="195"/>
      <c r="K25" s="195"/>
      <c r="L25" s="195"/>
      <c r="M25" s="195"/>
      <c r="N25" s="256"/>
      <c r="O25" s="195"/>
      <c r="P25" s="195"/>
      <c r="Q25" s="195"/>
      <c r="R25" s="195"/>
      <c r="S25" s="195"/>
      <c r="T25" s="195"/>
      <c r="U25" s="195"/>
      <c r="V25" s="195"/>
      <c r="W25" s="195"/>
      <c r="X25" s="195"/>
      <c r="Y25" s="195"/>
      <c r="Z25" s="256"/>
      <c r="AA25" s="195"/>
      <c r="AB25" s="195"/>
      <c r="AC25" s="195"/>
      <c r="AD25" s="195"/>
      <c r="AE25" s="195"/>
      <c r="AF25" s="195"/>
      <c r="AG25" s="195"/>
      <c r="AH25" s="195"/>
      <c r="AI25" s="195"/>
      <c r="AJ25" s="195"/>
      <c r="AK25" s="195"/>
      <c r="AL25" s="257"/>
    </row>
    <row r="26" spans="2:38" ht="15.75" customHeight="1">
      <c r="B26" s="241"/>
      <c r="C26" s="195"/>
      <c r="D26" s="195"/>
      <c r="E26" s="195"/>
      <c r="F26" s="195"/>
      <c r="G26" s="195"/>
      <c r="H26" s="195"/>
      <c r="I26" s="195"/>
      <c r="J26" s="195"/>
      <c r="K26" s="195"/>
      <c r="L26" s="195"/>
      <c r="M26" s="195"/>
      <c r="N26" s="256"/>
      <c r="O26" s="195"/>
      <c r="P26" s="195"/>
      <c r="Q26" s="195"/>
      <c r="R26" s="195"/>
      <c r="S26" s="195"/>
      <c r="T26" s="195"/>
      <c r="U26" s="195"/>
      <c r="V26" s="195"/>
      <c r="W26" s="195"/>
      <c r="X26" s="195"/>
      <c r="Y26" s="195"/>
      <c r="Z26" s="256"/>
      <c r="AA26" s="195"/>
      <c r="AB26" s="195"/>
      <c r="AC26" s="195"/>
      <c r="AD26" s="195"/>
      <c r="AE26" s="195"/>
      <c r="AF26" s="195"/>
      <c r="AG26" s="195"/>
      <c r="AH26" s="195"/>
      <c r="AI26" s="195"/>
      <c r="AJ26" s="195"/>
      <c r="AK26" s="195"/>
      <c r="AL26" s="257"/>
    </row>
    <row r="27" spans="2:38" ht="15.75" customHeight="1">
      <c r="B27" s="241"/>
      <c r="C27" s="195"/>
      <c r="D27" s="195"/>
      <c r="E27" s="195"/>
      <c r="F27" s="195"/>
      <c r="G27" s="195"/>
      <c r="H27" s="195"/>
      <c r="I27" s="195"/>
      <c r="J27" s="195"/>
      <c r="K27" s="195"/>
      <c r="L27" s="195"/>
      <c r="M27" s="195"/>
      <c r="N27" s="256"/>
      <c r="O27" s="195"/>
      <c r="P27" s="195"/>
      <c r="Q27" s="195"/>
      <c r="R27" s="195"/>
      <c r="S27" s="195"/>
      <c r="T27" s="195"/>
      <c r="U27" s="195"/>
      <c r="V27" s="195"/>
      <c r="W27" s="195"/>
      <c r="X27" s="195"/>
      <c r="Y27" s="195"/>
      <c r="Z27" s="256"/>
      <c r="AA27" s="195"/>
      <c r="AB27" s="195"/>
      <c r="AC27" s="195"/>
      <c r="AD27" s="195"/>
      <c r="AE27" s="195"/>
      <c r="AF27" s="195"/>
      <c r="AG27" s="195"/>
      <c r="AH27" s="195"/>
      <c r="AI27" s="195"/>
      <c r="AJ27" s="195"/>
      <c r="AK27" s="195"/>
      <c r="AL27" s="257"/>
    </row>
    <row r="28" spans="2:38" ht="16.5" customHeight="1">
      <c r="B28" s="241"/>
      <c r="C28" s="195"/>
      <c r="D28" s="195"/>
      <c r="E28" s="195"/>
      <c r="F28" s="195"/>
      <c r="G28" s="195"/>
      <c r="H28" s="195"/>
      <c r="I28" s="195"/>
      <c r="J28" s="195"/>
      <c r="K28" s="195"/>
      <c r="L28" s="195"/>
      <c r="M28" s="195"/>
      <c r="N28" s="256"/>
      <c r="O28" s="195"/>
      <c r="P28" s="195"/>
      <c r="Q28" s="195"/>
      <c r="R28" s="195"/>
      <c r="S28" s="195"/>
      <c r="T28" s="195"/>
      <c r="U28" s="195"/>
      <c r="V28" s="195"/>
      <c r="W28" s="195"/>
      <c r="X28" s="195"/>
      <c r="Y28" s="195"/>
      <c r="Z28" s="256"/>
      <c r="AA28" s="195"/>
      <c r="AB28" s="195"/>
      <c r="AC28" s="195"/>
      <c r="AD28" s="195"/>
      <c r="AE28" s="195"/>
      <c r="AF28" s="195"/>
      <c r="AG28" s="195"/>
      <c r="AH28" s="195"/>
      <c r="AI28" s="195"/>
      <c r="AJ28" s="195"/>
      <c r="AK28" s="195"/>
      <c r="AL28" s="257"/>
    </row>
    <row r="29" spans="2:38" ht="16.5" customHeight="1">
      <c r="B29" s="248" t="s">
        <v>298</v>
      </c>
      <c r="C29" s="249">
        <f>Loans!C47</f>
        <v>0</v>
      </c>
      <c r="D29" s="249">
        <f>Loans!D47</f>
        <v>0</v>
      </c>
      <c r="E29" s="249">
        <f>Loans!E47</f>
        <v>0</v>
      </c>
      <c r="F29" s="249">
        <f>Loans!F47</f>
        <v>0</v>
      </c>
      <c r="G29" s="249">
        <f>Loans!G47</f>
        <v>0</v>
      </c>
      <c r="H29" s="249">
        <f>Loans!H47</f>
        <v>0</v>
      </c>
      <c r="I29" s="249">
        <f>Loans!I47</f>
        <v>0</v>
      </c>
      <c r="J29" s="249">
        <f>Loans!J47</f>
        <v>0</v>
      </c>
      <c r="K29" s="249">
        <f>Loans!K47</f>
        <v>0</v>
      </c>
      <c r="L29" s="249">
        <f>Loans!L47</f>
        <v>0</v>
      </c>
      <c r="M29" s="249">
        <f>Loans!M47</f>
        <v>0</v>
      </c>
      <c r="N29" s="250">
        <f>Loans!N47</f>
        <v>0</v>
      </c>
      <c r="O29" s="249">
        <f>Loans!O47</f>
        <v>0</v>
      </c>
      <c r="P29" s="249">
        <f>Loans!P47</f>
        <v>0</v>
      </c>
      <c r="Q29" s="249">
        <f>Loans!Q47</f>
        <v>0</v>
      </c>
      <c r="R29" s="249">
        <f>Loans!R47</f>
        <v>0</v>
      </c>
      <c r="S29" s="249">
        <f>Loans!S47</f>
        <v>0</v>
      </c>
      <c r="T29" s="249">
        <f>Loans!T47</f>
        <v>0</v>
      </c>
      <c r="U29" s="249">
        <f>Loans!U47</f>
        <v>0</v>
      </c>
      <c r="V29" s="249">
        <f>Loans!V47</f>
        <v>0</v>
      </c>
      <c r="W29" s="249">
        <f>Loans!W47</f>
        <v>0</v>
      </c>
      <c r="X29" s="249">
        <f>Loans!X47</f>
        <v>0</v>
      </c>
      <c r="Y29" s="249">
        <f>Loans!Y47</f>
        <v>0</v>
      </c>
      <c r="Z29" s="250">
        <f>Loans!Z47</f>
        <v>0</v>
      </c>
      <c r="AA29" s="249">
        <f>Loans!AA47</f>
        <v>0</v>
      </c>
      <c r="AB29" s="249">
        <f>Loans!AB47</f>
        <v>0</v>
      </c>
      <c r="AC29" s="249">
        <f>Loans!AC47</f>
        <v>0</v>
      </c>
      <c r="AD29" s="249">
        <f>Loans!AD47</f>
        <v>0</v>
      </c>
      <c r="AE29" s="249">
        <f>Loans!AE47</f>
        <v>0</v>
      </c>
      <c r="AF29" s="249">
        <f>Loans!AF47</f>
        <v>0</v>
      </c>
      <c r="AG29" s="249">
        <f>Loans!AG47</f>
        <v>0</v>
      </c>
      <c r="AH29" s="249">
        <f>Loans!AH47</f>
        <v>0</v>
      </c>
      <c r="AI29" s="249">
        <f>Loans!AI47</f>
        <v>0</v>
      </c>
      <c r="AJ29" s="249">
        <f>Loans!AJ47</f>
        <v>0</v>
      </c>
      <c r="AK29" s="249">
        <f>Loans!AK47</f>
        <v>0</v>
      </c>
      <c r="AL29" s="251">
        <f>Loans!AL47</f>
        <v>0</v>
      </c>
    </row>
    <row r="30" spans="2:38" ht="16.5" customHeight="1">
      <c r="B30" s="248" t="s">
        <v>299</v>
      </c>
      <c r="C30" s="249">
        <f>IFERROR(SUMPRODUCT('Funding Strategy'!$C$19:$C$26,--((YEAR('Funding Strategy'!$E$19:$E$26)*12+MONTH('Funding Strategy'!$E$19:$E$26))=(YEAR(C$11)*12+MONTH(C$11)))),0)</f>
        <v>0</v>
      </c>
      <c r="D30" s="249">
        <f>IFERROR(SUMPRODUCT('Funding Strategy'!$C$19:$C$26,--((YEAR('Funding Strategy'!$E$19:$E$26)*12+MONTH('Funding Strategy'!$E$19:$E$26))=(YEAR(D$11)*12+MONTH(D$11)))),0)</f>
        <v>0</v>
      </c>
      <c r="E30" s="249">
        <f>IFERROR(SUMPRODUCT('Funding Strategy'!$C$19:$C$26,--((YEAR('Funding Strategy'!$E$19:$E$26)*12+MONTH('Funding Strategy'!$E$19:$E$26))=(YEAR(E$11)*12+MONTH(E$11)))),0)</f>
        <v>0</v>
      </c>
      <c r="F30" s="249">
        <f>IFERROR(SUMPRODUCT('Funding Strategy'!$C$19:$C$26,--((YEAR('Funding Strategy'!$E$19:$E$26)*12+MONTH('Funding Strategy'!$E$19:$E$26))=(YEAR(F$11)*12+MONTH(F$11)))),0)</f>
        <v>0</v>
      </c>
      <c r="G30" s="249">
        <f>IFERROR(SUMPRODUCT('Funding Strategy'!$C$19:$C$26,--((YEAR('Funding Strategy'!$E$19:$E$26)*12+MONTH('Funding Strategy'!$E$19:$E$26))=(YEAR(G$11)*12+MONTH(G$11)))),0)</f>
        <v>0</v>
      </c>
      <c r="H30" s="249">
        <f>IFERROR(SUMPRODUCT('Funding Strategy'!$C$19:$C$26,--((YEAR('Funding Strategy'!$E$19:$E$26)*12+MONTH('Funding Strategy'!$E$19:$E$26))=(YEAR(H$11)*12+MONTH(H$11)))),0)</f>
        <v>0</v>
      </c>
      <c r="I30" s="249">
        <f>IFERROR(SUMPRODUCT('Funding Strategy'!$C$19:$C$26,--((YEAR('Funding Strategy'!$E$19:$E$26)*12+MONTH('Funding Strategy'!$E$19:$E$26))=(YEAR(I$11)*12+MONTH(I$11)))),0)</f>
        <v>0</v>
      </c>
      <c r="J30" s="249">
        <f>IFERROR(SUMPRODUCT('Funding Strategy'!$C$19:$C$26,--((YEAR('Funding Strategy'!$E$19:$E$26)*12+MONTH('Funding Strategy'!$E$19:$E$26))=(YEAR(J$11)*12+MONTH(J$11)))),0)</f>
        <v>0</v>
      </c>
      <c r="K30" s="249">
        <f>IFERROR(SUMPRODUCT('Funding Strategy'!$C$19:$C$26,--((YEAR('Funding Strategy'!$E$19:$E$26)*12+MONTH('Funding Strategy'!$E$19:$E$26))=(YEAR(K$11)*12+MONTH(K$11)))),0)</f>
        <v>0</v>
      </c>
      <c r="L30" s="249">
        <f>IFERROR(SUMPRODUCT('Funding Strategy'!$C$19:$C$26,--((YEAR('Funding Strategy'!$E$19:$E$26)*12+MONTH('Funding Strategy'!$E$19:$E$26))=(YEAR(L$11)*12+MONTH(L$11)))),0)</f>
        <v>0</v>
      </c>
      <c r="M30" s="249">
        <f>IFERROR(SUMPRODUCT('Funding Strategy'!$C$19:$C$26,--((YEAR('Funding Strategy'!$E$19:$E$26)*12+MONTH('Funding Strategy'!$E$19:$E$26))=(YEAR(M$11)*12+MONTH(M$11)))),0)</f>
        <v>0</v>
      </c>
      <c r="N30" s="250">
        <f>IFERROR(SUMPRODUCT('Funding Strategy'!$C$19:$C$26,--((YEAR('Funding Strategy'!$E$19:$E$26)*12+MONTH('Funding Strategy'!$E$19:$E$26))=(YEAR(N$11)*12+MONTH(N$11)))),0)</f>
        <v>0</v>
      </c>
      <c r="O30" s="249">
        <f>IFERROR(SUMPRODUCT('Funding Strategy'!$C$19:$C$26,--((YEAR('Funding Strategy'!$E$19:$E$26)*12+MONTH('Funding Strategy'!$E$19:$E$26))=(YEAR(O$11)*12+MONTH(O$11)))),0)</f>
        <v>0</v>
      </c>
      <c r="P30" s="249">
        <f>IFERROR(SUMPRODUCT('Funding Strategy'!$C$19:$C$26,--((YEAR('Funding Strategy'!$E$19:$E$26)*12+MONTH('Funding Strategy'!$E$19:$E$26))=(YEAR(P$11)*12+MONTH(P$11)))),0)</f>
        <v>0</v>
      </c>
      <c r="Q30" s="249">
        <f>IFERROR(SUMPRODUCT('Funding Strategy'!$C$19:$C$26,--((YEAR('Funding Strategy'!$E$19:$E$26)*12+MONTH('Funding Strategy'!$E$19:$E$26))=(YEAR(Q$11)*12+MONTH(Q$11)))),0)</f>
        <v>0</v>
      </c>
      <c r="R30" s="249">
        <f>IFERROR(SUMPRODUCT('Funding Strategy'!$C$19:$C$26,--((YEAR('Funding Strategy'!$E$19:$E$26)*12+MONTH('Funding Strategy'!$E$19:$E$26))=(YEAR(R$11)*12+MONTH(R$11)))),0)</f>
        <v>0</v>
      </c>
      <c r="S30" s="249">
        <f>IFERROR(SUMPRODUCT('Funding Strategy'!$C$19:$C$26,--((YEAR('Funding Strategy'!$E$19:$E$26)*12+MONTH('Funding Strategy'!$E$19:$E$26))=(YEAR(S$11)*12+MONTH(S$11)))),0)</f>
        <v>0</v>
      </c>
      <c r="T30" s="249">
        <f>IFERROR(SUMPRODUCT('Funding Strategy'!$C$19:$C$26,--((YEAR('Funding Strategy'!$E$19:$E$26)*12+MONTH('Funding Strategy'!$E$19:$E$26))=(YEAR(T$11)*12+MONTH(T$11)))),0)</f>
        <v>0</v>
      </c>
      <c r="U30" s="249">
        <f>IFERROR(SUMPRODUCT('Funding Strategy'!$C$19:$C$26,--((YEAR('Funding Strategy'!$E$19:$E$26)*12+MONTH('Funding Strategy'!$E$19:$E$26))=(YEAR(U$11)*12+MONTH(U$11)))),0)</f>
        <v>0</v>
      </c>
      <c r="V30" s="249">
        <f>IFERROR(SUMPRODUCT('Funding Strategy'!$C$19:$C$26,--((YEAR('Funding Strategy'!$E$19:$E$26)*12+MONTH('Funding Strategy'!$E$19:$E$26))=(YEAR(V$11)*12+MONTH(V$11)))),0)</f>
        <v>0</v>
      </c>
      <c r="W30" s="249">
        <f>IFERROR(SUMPRODUCT('Funding Strategy'!$C$19:$C$26,--((YEAR('Funding Strategy'!$E$19:$E$26)*12+MONTH('Funding Strategy'!$E$19:$E$26))=(YEAR(W$11)*12+MONTH(W$11)))),0)</f>
        <v>0</v>
      </c>
      <c r="X30" s="249">
        <f>IFERROR(SUMPRODUCT('Funding Strategy'!$C$19:$C$26,--((YEAR('Funding Strategy'!$E$19:$E$26)*12+MONTH('Funding Strategy'!$E$19:$E$26))=(YEAR(X$11)*12+MONTH(X$11)))),0)</f>
        <v>0</v>
      </c>
      <c r="Y30" s="249">
        <f>IFERROR(SUMPRODUCT('Funding Strategy'!$C$19:$C$26,--((YEAR('Funding Strategy'!$E$19:$E$26)*12+MONTH('Funding Strategy'!$E$19:$E$26))=(YEAR(Y$11)*12+MONTH(Y$11)))),0)</f>
        <v>0</v>
      </c>
      <c r="Z30" s="250">
        <f>IFERROR(SUMPRODUCT('Funding Strategy'!$C$19:$C$26,--((YEAR('Funding Strategy'!$E$19:$E$26)*12+MONTH('Funding Strategy'!$E$19:$E$26))=(YEAR(Z$11)*12+MONTH(Z$11)))),0)</f>
        <v>0</v>
      </c>
      <c r="AA30" s="249">
        <f>IFERROR(SUMPRODUCT('Funding Strategy'!$C$19:$C$26,--((YEAR('Funding Strategy'!$E$19:$E$26)*12+MONTH('Funding Strategy'!$E$19:$E$26))=(YEAR(AA$11)*12+MONTH(AA$11)))),0)</f>
        <v>0</v>
      </c>
      <c r="AB30" s="249">
        <f>IFERROR(SUMPRODUCT('Funding Strategy'!$C$19:$C$26,--((YEAR('Funding Strategy'!$E$19:$E$26)*12+MONTH('Funding Strategy'!$E$19:$E$26))=(YEAR(AB$11)*12+MONTH(AB$11)))),0)</f>
        <v>0</v>
      </c>
      <c r="AC30" s="249">
        <f>IFERROR(SUMPRODUCT('Funding Strategy'!$C$19:$C$26,--((YEAR('Funding Strategy'!$E$19:$E$26)*12+MONTH('Funding Strategy'!$E$19:$E$26))=(YEAR(AC$11)*12+MONTH(AC$11)))),0)</f>
        <v>0</v>
      </c>
      <c r="AD30" s="249">
        <f>IFERROR(SUMPRODUCT('Funding Strategy'!$C$19:$C$26,--((YEAR('Funding Strategy'!$E$19:$E$26)*12+MONTH('Funding Strategy'!$E$19:$E$26))=(YEAR(AD$11)*12+MONTH(AD$11)))),0)</f>
        <v>0</v>
      </c>
      <c r="AE30" s="249">
        <f>IFERROR(SUMPRODUCT('Funding Strategy'!$C$19:$C$26,--((YEAR('Funding Strategy'!$E$19:$E$26)*12+MONTH('Funding Strategy'!$E$19:$E$26))=(YEAR(AE$11)*12+MONTH(AE$11)))),0)</f>
        <v>0</v>
      </c>
      <c r="AF30" s="249">
        <f>IFERROR(SUMPRODUCT('Funding Strategy'!$C$19:$C$26,--((YEAR('Funding Strategy'!$E$19:$E$26)*12+MONTH('Funding Strategy'!$E$19:$E$26))=(YEAR(AF$11)*12+MONTH(AF$11)))),0)</f>
        <v>0</v>
      </c>
      <c r="AG30" s="249">
        <f>IFERROR(SUMPRODUCT('Funding Strategy'!$C$19:$C$26,--((YEAR('Funding Strategy'!$E$19:$E$26)*12+MONTH('Funding Strategy'!$E$19:$E$26))=(YEAR(AG$11)*12+MONTH(AG$11)))),0)</f>
        <v>0</v>
      </c>
      <c r="AH30" s="249">
        <f>IFERROR(SUMPRODUCT('Funding Strategy'!$C$19:$C$26,--((YEAR('Funding Strategy'!$E$19:$E$26)*12+MONTH('Funding Strategy'!$E$19:$E$26))=(YEAR(AH$11)*12+MONTH(AH$11)))),0)</f>
        <v>0</v>
      </c>
      <c r="AI30" s="249">
        <f>IFERROR(SUMPRODUCT('Funding Strategy'!$C$19:$C$26,--((YEAR('Funding Strategy'!$E$19:$E$26)*12+MONTH('Funding Strategy'!$E$19:$E$26))=(YEAR(AI$11)*12+MONTH(AI$11)))),0)</f>
        <v>0</v>
      </c>
      <c r="AJ30" s="249">
        <f>IFERROR(SUMPRODUCT('Funding Strategy'!$C$19:$C$26,--((YEAR('Funding Strategy'!$E$19:$E$26)*12+MONTH('Funding Strategy'!$E$19:$E$26))=(YEAR(AJ$11)*12+MONTH(AJ$11)))),0)</f>
        <v>0</v>
      </c>
      <c r="AK30" s="249">
        <f>IFERROR(SUMPRODUCT('Funding Strategy'!$C$19:$C$26,--((YEAR('Funding Strategy'!$E$19:$E$26)*12+MONTH('Funding Strategy'!$E$19:$E$26))=(YEAR(AK$11)*12+MONTH(AK$11)))),0)</f>
        <v>0</v>
      </c>
      <c r="AL30" s="251">
        <f>IFERROR(SUMPRODUCT('Funding Strategy'!$C$19:$C$26,--((YEAR('Funding Strategy'!$E$19:$E$26)*12+MONTH('Funding Strategy'!$E$19:$E$26))=(YEAR(AL$11)*12+MONTH(AL$11)))),0)</f>
        <v>0</v>
      </c>
    </row>
    <row r="31" spans="2:38" ht="16.5" customHeight="1">
      <c r="B31" s="248" t="s">
        <v>300</v>
      </c>
      <c r="C31" s="249">
        <f>IFERROR(SUMPRODUCT('Funding Strategy'!$C$7:$C$14,--((YEAR('Funding Strategy'!$E$7:$E$14)*12+MONTH('Funding Strategy'!$E$7:$E$14))=(YEAR(C$11)*12+MONTH(C$11)))),0)</f>
        <v>0</v>
      </c>
      <c r="D31" s="249">
        <f>IFERROR(SUMPRODUCT('Funding Strategy'!$C$7:$C$14,--((YEAR('Funding Strategy'!$E$7:$E$14)*12+MONTH('Funding Strategy'!$E$7:$E$14))=(YEAR(D$11)*12+MONTH(D$11)))),0)</f>
        <v>0</v>
      </c>
      <c r="E31" s="249">
        <f>IFERROR(SUMPRODUCT('Funding Strategy'!$C$7:$C$14,--((YEAR('Funding Strategy'!$E$7:$E$14)*12+MONTH('Funding Strategy'!$E$7:$E$14))=(YEAR(E$11)*12+MONTH(E$11)))),0)</f>
        <v>0</v>
      </c>
      <c r="F31" s="249">
        <f>IFERROR(SUMPRODUCT('Funding Strategy'!$C$7:$C$14,--((YEAR('Funding Strategy'!$E$7:$E$14)*12+MONTH('Funding Strategy'!$E$7:$E$14))=(YEAR(F$11)*12+MONTH(F$11)))),0)</f>
        <v>0</v>
      </c>
      <c r="G31" s="249">
        <f>IFERROR(SUMPRODUCT('Funding Strategy'!$C$7:$C$14,--((YEAR('Funding Strategy'!$E$7:$E$14)*12+MONTH('Funding Strategy'!$E$7:$E$14))=(YEAR(G$11)*12+MONTH(G$11)))),0)</f>
        <v>0</v>
      </c>
      <c r="H31" s="249">
        <f>IFERROR(SUMPRODUCT('Funding Strategy'!$C$7:$C$14,--((YEAR('Funding Strategy'!$E$7:$E$14)*12+MONTH('Funding Strategy'!$E$7:$E$14))=(YEAR(H$11)*12+MONTH(H$11)))),0)</f>
        <v>0</v>
      </c>
      <c r="I31" s="249">
        <f>IFERROR(SUMPRODUCT('Funding Strategy'!$C$7:$C$14,--((YEAR('Funding Strategy'!$E$7:$E$14)*12+MONTH('Funding Strategy'!$E$7:$E$14))=(YEAR(I$11)*12+MONTH(I$11)))),0)</f>
        <v>0</v>
      </c>
      <c r="J31" s="249">
        <f>IFERROR(SUMPRODUCT('Funding Strategy'!$C$7:$C$14,--((YEAR('Funding Strategy'!$E$7:$E$14)*12+MONTH('Funding Strategy'!$E$7:$E$14))=(YEAR(J$11)*12+MONTH(J$11)))),0)</f>
        <v>0</v>
      </c>
      <c r="K31" s="249">
        <f>IFERROR(SUMPRODUCT('Funding Strategy'!$C$7:$C$14,--((YEAR('Funding Strategy'!$E$7:$E$14)*12+MONTH('Funding Strategy'!$E$7:$E$14))=(YEAR(K$11)*12+MONTH(K$11)))),0)</f>
        <v>0</v>
      </c>
      <c r="L31" s="249">
        <f>IFERROR(SUMPRODUCT('Funding Strategy'!$C$7:$C$14,--((YEAR('Funding Strategy'!$E$7:$E$14)*12+MONTH('Funding Strategy'!$E$7:$E$14))=(YEAR(L$11)*12+MONTH(L$11)))),0)</f>
        <v>0</v>
      </c>
      <c r="M31" s="249">
        <f>IFERROR(SUMPRODUCT('Funding Strategy'!$C$7:$C$14,--((YEAR('Funding Strategy'!$E$7:$E$14)*12+MONTH('Funding Strategy'!$E$7:$E$14))=(YEAR(M$11)*12+MONTH(M$11)))),0)</f>
        <v>0</v>
      </c>
      <c r="N31" s="250">
        <f>IFERROR(SUMPRODUCT('Funding Strategy'!$C$7:$C$14,--((YEAR('Funding Strategy'!$E$7:$E$14)*12+MONTH('Funding Strategy'!$E$7:$E$14))=(YEAR(N$11)*12+MONTH(N$11)))),0)</f>
        <v>0</v>
      </c>
      <c r="O31" s="249">
        <f>IFERROR(SUMPRODUCT('Funding Strategy'!$C$7:$C$14,--((YEAR('Funding Strategy'!$E$7:$E$14)*12+MONTH('Funding Strategy'!$E$7:$E$14))=(YEAR(O$11)*12+MONTH(O$11)))),0)</f>
        <v>0</v>
      </c>
      <c r="P31" s="249">
        <f>IFERROR(SUMPRODUCT('Funding Strategy'!$C$7:$C$14,--((YEAR('Funding Strategy'!$E$7:$E$14)*12+MONTH('Funding Strategy'!$E$7:$E$14))=(YEAR(P$11)*12+MONTH(P$11)))),0)</f>
        <v>0</v>
      </c>
      <c r="Q31" s="249">
        <f>IFERROR(SUMPRODUCT('Funding Strategy'!$C$7:$C$14,--((YEAR('Funding Strategy'!$E$7:$E$14)*12+MONTH('Funding Strategy'!$E$7:$E$14))=(YEAR(Q$11)*12+MONTH(Q$11)))),0)</f>
        <v>0</v>
      </c>
      <c r="R31" s="249">
        <f>IFERROR(SUMPRODUCT('Funding Strategy'!$C$7:$C$14,--((YEAR('Funding Strategy'!$E$7:$E$14)*12+MONTH('Funding Strategy'!$E$7:$E$14))=(YEAR(R$11)*12+MONTH(R$11)))),0)</f>
        <v>0</v>
      </c>
      <c r="S31" s="249">
        <f>IFERROR(SUMPRODUCT('Funding Strategy'!$C$7:$C$14,--((YEAR('Funding Strategy'!$E$7:$E$14)*12+MONTH('Funding Strategy'!$E$7:$E$14))=(YEAR(S$11)*12+MONTH(S$11)))),0)</f>
        <v>0</v>
      </c>
      <c r="T31" s="249">
        <f>IFERROR(SUMPRODUCT('Funding Strategy'!$C$7:$C$14,--((YEAR('Funding Strategy'!$E$7:$E$14)*12+MONTH('Funding Strategy'!$E$7:$E$14))=(YEAR(T$11)*12+MONTH(T$11)))),0)</f>
        <v>0</v>
      </c>
      <c r="U31" s="249">
        <f>IFERROR(SUMPRODUCT('Funding Strategy'!$C$7:$C$14,--((YEAR('Funding Strategy'!$E$7:$E$14)*12+MONTH('Funding Strategy'!$E$7:$E$14))=(YEAR(U$11)*12+MONTH(U$11)))),0)</f>
        <v>0</v>
      </c>
      <c r="V31" s="249">
        <f>IFERROR(SUMPRODUCT('Funding Strategy'!$C$7:$C$14,--((YEAR('Funding Strategy'!$E$7:$E$14)*12+MONTH('Funding Strategy'!$E$7:$E$14))=(YEAR(V$11)*12+MONTH(V$11)))),0)</f>
        <v>0</v>
      </c>
      <c r="W31" s="249">
        <f>IFERROR(SUMPRODUCT('Funding Strategy'!$C$7:$C$14,--((YEAR('Funding Strategy'!$E$7:$E$14)*12+MONTH('Funding Strategy'!$E$7:$E$14))=(YEAR(W$11)*12+MONTH(W$11)))),0)</f>
        <v>0</v>
      </c>
      <c r="X31" s="249">
        <f>IFERROR(SUMPRODUCT('Funding Strategy'!$C$7:$C$14,--((YEAR('Funding Strategy'!$E$7:$E$14)*12+MONTH('Funding Strategy'!$E$7:$E$14))=(YEAR(X$11)*12+MONTH(X$11)))),0)</f>
        <v>0</v>
      </c>
      <c r="Y31" s="249">
        <f>IFERROR(SUMPRODUCT('Funding Strategy'!$C$7:$C$14,--((YEAR('Funding Strategy'!$E$7:$E$14)*12+MONTH('Funding Strategy'!$E$7:$E$14))=(YEAR(Y$11)*12+MONTH(Y$11)))),0)</f>
        <v>0</v>
      </c>
      <c r="Z31" s="250">
        <f>IFERROR(SUMPRODUCT('Funding Strategy'!$C$7:$C$14,--((YEAR('Funding Strategy'!$E$7:$E$14)*12+MONTH('Funding Strategy'!$E$7:$E$14))=(YEAR(Z$11)*12+MONTH(Z$11)))),0)</f>
        <v>0</v>
      </c>
      <c r="AA31" s="249">
        <f>IFERROR(SUMPRODUCT('Funding Strategy'!$C$7:$C$14,--((YEAR('Funding Strategy'!$E$7:$E$14)*12+MONTH('Funding Strategy'!$E$7:$E$14))=(YEAR(AA$11)*12+MONTH(AA$11)))),0)</f>
        <v>0</v>
      </c>
      <c r="AB31" s="249">
        <f>IFERROR(SUMPRODUCT('Funding Strategy'!$C$7:$C$14,--((YEAR('Funding Strategy'!$E$7:$E$14)*12+MONTH('Funding Strategy'!$E$7:$E$14))=(YEAR(AB$11)*12+MONTH(AB$11)))),0)</f>
        <v>0</v>
      </c>
      <c r="AC31" s="249">
        <f>IFERROR(SUMPRODUCT('Funding Strategy'!$C$7:$C$14,--((YEAR('Funding Strategy'!$E$7:$E$14)*12+MONTH('Funding Strategy'!$E$7:$E$14))=(YEAR(AC$11)*12+MONTH(AC$11)))),0)</f>
        <v>0</v>
      </c>
      <c r="AD31" s="249">
        <f>IFERROR(SUMPRODUCT('Funding Strategy'!$C$7:$C$14,--((YEAR('Funding Strategy'!$E$7:$E$14)*12+MONTH('Funding Strategy'!$E$7:$E$14))=(YEAR(AD$11)*12+MONTH(AD$11)))),0)</f>
        <v>0</v>
      </c>
      <c r="AE31" s="249">
        <f>IFERROR(SUMPRODUCT('Funding Strategy'!$C$7:$C$14,--((YEAR('Funding Strategy'!$E$7:$E$14)*12+MONTH('Funding Strategy'!$E$7:$E$14))=(YEAR(AE$11)*12+MONTH(AE$11)))),0)</f>
        <v>0</v>
      </c>
      <c r="AF31" s="249">
        <f>IFERROR(SUMPRODUCT('Funding Strategy'!$C$7:$C$14,--((YEAR('Funding Strategy'!$E$7:$E$14)*12+MONTH('Funding Strategy'!$E$7:$E$14))=(YEAR(AF$11)*12+MONTH(AF$11)))),0)</f>
        <v>0</v>
      </c>
      <c r="AG31" s="249">
        <f>IFERROR(SUMPRODUCT('Funding Strategy'!$C$7:$C$14,--((YEAR('Funding Strategy'!$E$7:$E$14)*12+MONTH('Funding Strategy'!$E$7:$E$14))=(YEAR(AG$11)*12+MONTH(AG$11)))),0)</f>
        <v>0</v>
      </c>
      <c r="AH31" s="249">
        <f>IFERROR(SUMPRODUCT('Funding Strategy'!$C$7:$C$14,--((YEAR('Funding Strategy'!$E$7:$E$14)*12+MONTH('Funding Strategy'!$E$7:$E$14))=(YEAR(AH$11)*12+MONTH(AH$11)))),0)</f>
        <v>0</v>
      </c>
      <c r="AI31" s="249">
        <f>IFERROR(SUMPRODUCT('Funding Strategy'!$C$7:$C$14,--((YEAR('Funding Strategy'!$E$7:$E$14)*12+MONTH('Funding Strategy'!$E$7:$E$14))=(YEAR(AI$11)*12+MONTH(AI$11)))),0)</f>
        <v>0</v>
      </c>
      <c r="AJ31" s="249">
        <f>IFERROR(SUMPRODUCT('Funding Strategy'!$C$7:$C$14,--((YEAR('Funding Strategy'!$E$7:$E$14)*12+MONTH('Funding Strategy'!$E$7:$E$14))=(YEAR(AJ$11)*12+MONTH(AJ$11)))),0)</f>
        <v>0</v>
      </c>
      <c r="AK31" s="249">
        <f>IFERROR(SUMPRODUCT('Funding Strategy'!$C$7:$C$14,--((YEAR('Funding Strategy'!$E$7:$E$14)*12+MONTH('Funding Strategy'!$E$7:$E$14))=(YEAR(AK$11)*12+MONTH(AK$11)))),0)</f>
        <v>0</v>
      </c>
      <c r="AL31" s="251">
        <f>IFERROR(SUMPRODUCT('Funding Strategy'!$C$7:$C$14,--((YEAR('Funding Strategy'!$E$7:$E$14)*12+MONTH('Funding Strategy'!$E$7:$E$14))=(YEAR(AL$11)*12+MONTH(AL$11)))),0)</f>
        <v>0</v>
      </c>
    </row>
    <row r="32" spans="2:38" ht="16.5" customHeight="1">
      <c r="B32" s="248" t="s">
        <v>301</v>
      </c>
      <c r="C32" s="249">
        <f>IFERROR(SUMPRODUCT('Funding Strategy'!$C$40:$C$44,--((YEAR('Funding Strategy'!$E$40:$E$44)*12+MONTH('Funding Strategy'!$E$40:$E$44))=(YEAR(C$11)*12+MONTH(C$11)))),0)</f>
        <v>0</v>
      </c>
      <c r="D32" s="249">
        <f>IFERROR(SUMPRODUCT('Funding Strategy'!$C$40:$C$44,--((YEAR('Funding Strategy'!$E$40:$E$44)*12+MONTH('Funding Strategy'!$E$40:$E$44))=(YEAR(D$11)*12+MONTH(D$11)))),0)</f>
        <v>0</v>
      </c>
      <c r="E32" s="249">
        <f>IFERROR(SUMPRODUCT('Funding Strategy'!$C$40:$C$44,--((YEAR('Funding Strategy'!$E$40:$E$44)*12+MONTH('Funding Strategy'!$E$40:$E$44))=(YEAR(E$11)*12+MONTH(E$11)))),0)</f>
        <v>0</v>
      </c>
      <c r="F32" s="249">
        <f>IFERROR(SUMPRODUCT('Funding Strategy'!$C$40:$C$44,--((YEAR('Funding Strategy'!$E$40:$E$44)*12+MONTH('Funding Strategy'!$E$40:$E$44))=(YEAR(F$11)*12+MONTH(F$11)))),0)</f>
        <v>0</v>
      </c>
      <c r="G32" s="249">
        <f>IFERROR(SUMPRODUCT('Funding Strategy'!$C$40:$C$44,--((YEAR('Funding Strategy'!$E$40:$E$44)*12+MONTH('Funding Strategy'!$E$40:$E$44))=(YEAR(G$11)*12+MONTH(G$11)))),0)</f>
        <v>0</v>
      </c>
      <c r="H32" s="249">
        <f>IFERROR(SUMPRODUCT('Funding Strategy'!$C$40:$C$44,--((YEAR('Funding Strategy'!$E$40:$E$44)*12+MONTH('Funding Strategy'!$E$40:$E$44))=(YEAR(H$11)*12+MONTH(H$11)))),0)</f>
        <v>0</v>
      </c>
      <c r="I32" s="249">
        <f>IFERROR(SUMPRODUCT('Funding Strategy'!$C$40:$C$44,--((YEAR('Funding Strategy'!$E$40:$E$44)*12+MONTH('Funding Strategy'!$E$40:$E$44))=(YEAR(I$11)*12+MONTH(I$11)))),0)</f>
        <v>0</v>
      </c>
      <c r="J32" s="249">
        <f>IFERROR(SUMPRODUCT('Funding Strategy'!$C$40:$C$44,--((YEAR('Funding Strategy'!$E$40:$E$44)*12+MONTH('Funding Strategy'!$E$40:$E$44))=(YEAR(J$11)*12+MONTH(J$11)))),0)</f>
        <v>0</v>
      </c>
      <c r="K32" s="249">
        <f>IFERROR(SUMPRODUCT('Funding Strategy'!$C$40:$C$44,--((YEAR('Funding Strategy'!$E$40:$E$44)*12+MONTH('Funding Strategy'!$E$40:$E$44))=(YEAR(K$11)*12+MONTH(K$11)))),0)</f>
        <v>0</v>
      </c>
      <c r="L32" s="249">
        <f>IFERROR(SUMPRODUCT('Funding Strategy'!$C$40:$C$44,--((YEAR('Funding Strategy'!$E$40:$E$44)*12+MONTH('Funding Strategy'!$E$40:$E$44))=(YEAR(L$11)*12+MONTH(L$11)))),0)</f>
        <v>0</v>
      </c>
      <c r="M32" s="249">
        <f>IFERROR(SUMPRODUCT('Funding Strategy'!$C$40:$C$44,--((YEAR('Funding Strategy'!$E$40:$E$44)*12+MONTH('Funding Strategy'!$E$40:$E$44))=(YEAR(M$11)*12+MONTH(M$11)))),0)</f>
        <v>0</v>
      </c>
      <c r="N32" s="250">
        <f>IFERROR(SUMPRODUCT('Funding Strategy'!$C$40:$C$44,--((YEAR('Funding Strategy'!$E$40:$E$44)*12+MONTH('Funding Strategy'!$E$40:$E$44))=(YEAR(N$11)*12+MONTH(N$11)))),0)</f>
        <v>0</v>
      </c>
      <c r="O32" s="249">
        <f>IFERROR(SUMPRODUCT('Funding Strategy'!$C$40:$C$44,--((YEAR('Funding Strategy'!$E$40:$E$44)*12+MONTH('Funding Strategy'!$E$40:$E$44))=(YEAR(O$11)*12+MONTH(O$11)))),0)</f>
        <v>0</v>
      </c>
      <c r="P32" s="249">
        <f>IFERROR(SUMPRODUCT('Funding Strategy'!$C$40:$C$44,--((YEAR('Funding Strategy'!$E$40:$E$44)*12+MONTH('Funding Strategy'!$E$40:$E$44))=(YEAR(P$11)*12+MONTH(P$11)))),0)</f>
        <v>0</v>
      </c>
      <c r="Q32" s="249">
        <f>IFERROR(SUMPRODUCT('Funding Strategy'!$C$40:$C$44,--((YEAR('Funding Strategy'!$E$40:$E$44)*12+MONTH('Funding Strategy'!$E$40:$E$44))=(YEAR(Q$11)*12+MONTH(Q$11)))),0)</f>
        <v>0</v>
      </c>
      <c r="R32" s="249">
        <f>IFERROR(SUMPRODUCT('Funding Strategy'!$C$40:$C$44,--((YEAR('Funding Strategy'!$E$40:$E$44)*12+MONTH('Funding Strategy'!$E$40:$E$44))=(YEAR(R$11)*12+MONTH(R$11)))),0)</f>
        <v>0</v>
      </c>
      <c r="S32" s="249">
        <f>IFERROR(SUMPRODUCT('Funding Strategy'!$C$40:$C$44,--((YEAR('Funding Strategy'!$E$40:$E$44)*12+MONTH('Funding Strategy'!$E$40:$E$44))=(YEAR(S$11)*12+MONTH(S$11)))),0)</f>
        <v>0</v>
      </c>
      <c r="T32" s="249">
        <f>IFERROR(SUMPRODUCT('Funding Strategy'!$C$40:$C$44,--((YEAR('Funding Strategy'!$E$40:$E$44)*12+MONTH('Funding Strategy'!$E$40:$E$44))=(YEAR(T$11)*12+MONTH(T$11)))),0)</f>
        <v>0</v>
      </c>
      <c r="U32" s="249">
        <f>IFERROR(SUMPRODUCT('Funding Strategy'!$C$40:$C$44,--((YEAR('Funding Strategy'!$E$40:$E$44)*12+MONTH('Funding Strategy'!$E$40:$E$44))=(YEAR(U$11)*12+MONTH(U$11)))),0)</f>
        <v>0</v>
      </c>
      <c r="V32" s="249">
        <f>IFERROR(SUMPRODUCT('Funding Strategy'!$C$40:$C$44,--((YEAR('Funding Strategy'!$E$40:$E$44)*12+MONTH('Funding Strategy'!$E$40:$E$44))=(YEAR(V$11)*12+MONTH(V$11)))),0)</f>
        <v>0</v>
      </c>
      <c r="W32" s="249">
        <f>IFERROR(SUMPRODUCT('Funding Strategy'!$C$40:$C$44,--((YEAR('Funding Strategy'!$E$40:$E$44)*12+MONTH('Funding Strategy'!$E$40:$E$44))=(YEAR(W$11)*12+MONTH(W$11)))),0)</f>
        <v>0</v>
      </c>
      <c r="X32" s="249">
        <f>IFERROR(SUMPRODUCT('Funding Strategy'!$C$40:$C$44,--((YEAR('Funding Strategy'!$E$40:$E$44)*12+MONTH('Funding Strategy'!$E$40:$E$44))=(YEAR(X$11)*12+MONTH(X$11)))),0)</f>
        <v>0</v>
      </c>
      <c r="Y32" s="249">
        <f>IFERROR(SUMPRODUCT('Funding Strategy'!$C$40:$C$44,--((YEAR('Funding Strategy'!$E$40:$E$44)*12+MONTH('Funding Strategy'!$E$40:$E$44))=(YEAR(Y$11)*12+MONTH(Y$11)))),0)</f>
        <v>0</v>
      </c>
      <c r="Z32" s="250">
        <f>IFERROR(SUMPRODUCT('Funding Strategy'!$C$40:$C$44,--((YEAR('Funding Strategy'!$E$40:$E$44)*12+MONTH('Funding Strategy'!$E$40:$E$44))=(YEAR(Z$11)*12+MONTH(Z$11)))),0)</f>
        <v>0</v>
      </c>
      <c r="AA32" s="249">
        <f>IFERROR(SUMPRODUCT('Funding Strategy'!$C$40:$C$44,--((YEAR('Funding Strategy'!$E$40:$E$44)*12+MONTH('Funding Strategy'!$E$40:$E$44))=(YEAR(AA$11)*12+MONTH(AA$11)))),0)</f>
        <v>0</v>
      </c>
      <c r="AB32" s="249">
        <f>IFERROR(SUMPRODUCT('Funding Strategy'!$C$40:$C$44,--((YEAR('Funding Strategy'!$E$40:$E$44)*12+MONTH('Funding Strategy'!$E$40:$E$44))=(YEAR(AB$11)*12+MONTH(AB$11)))),0)</f>
        <v>0</v>
      </c>
      <c r="AC32" s="249">
        <f>IFERROR(SUMPRODUCT('Funding Strategy'!$C$40:$C$44,--((YEAR('Funding Strategy'!$E$40:$E$44)*12+MONTH('Funding Strategy'!$E$40:$E$44))=(YEAR(AC$11)*12+MONTH(AC$11)))),0)</f>
        <v>0</v>
      </c>
      <c r="AD32" s="249">
        <f>IFERROR(SUMPRODUCT('Funding Strategy'!$C$40:$C$44,--((YEAR('Funding Strategy'!$E$40:$E$44)*12+MONTH('Funding Strategy'!$E$40:$E$44))=(YEAR(AD$11)*12+MONTH(AD$11)))),0)</f>
        <v>0</v>
      </c>
      <c r="AE32" s="249">
        <f>IFERROR(SUMPRODUCT('Funding Strategy'!$C$40:$C$44,--((YEAR('Funding Strategy'!$E$40:$E$44)*12+MONTH('Funding Strategy'!$E$40:$E$44))=(YEAR(AE$11)*12+MONTH(AE$11)))),0)</f>
        <v>0</v>
      </c>
      <c r="AF32" s="249">
        <f>IFERROR(SUMPRODUCT('Funding Strategy'!$C$40:$C$44,--((YEAR('Funding Strategy'!$E$40:$E$44)*12+MONTH('Funding Strategy'!$E$40:$E$44))=(YEAR(AF$11)*12+MONTH(AF$11)))),0)</f>
        <v>0</v>
      </c>
      <c r="AG32" s="249">
        <f>IFERROR(SUMPRODUCT('Funding Strategy'!$C$40:$C$44,--((YEAR('Funding Strategy'!$E$40:$E$44)*12+MONTH('Funding Strategy'!$E$40:$E$44))=(YEAR(AG$11)*12+MONTH(AG$11)))),0)</f>
        <v>0</v>
      </c>
      <c r="AH32" s="249">
        <f>IFERROR(SUMPRODUCT('Funding Strategy'!$C$40:$C$44,--((YEAR('Funding Strategy'!$E$40:$E$44)*12+MONTH('Funding Strategy'!$E$40:$E$44))=(YEAR(AH$11)*12+MONTH(AH$11)))),0)</f>
        <v>0</v>
      </c>
      <c r="AI32" s="249">
        <f>IFERROR(SUMPRODUCT('Funding Strategy'!$C$40:$C$44,--((YEAR('Funding Strategy'!$E$40:$E$44)*12+MONTH('Funding Strategy'!$E$40:$E$44))=(YEAR(AI$11)*12+MONTH(AI$11)))),0)</f>
        <v>0</v>
      </c>
      <c r="AJ32" s="249">
        <f>IFERROR(SUMPRODUCT('Funding Strategy'!$C$40:$C$44,--((YEAR('Funding Strategy'!$E$40:$E$44)*12+MONTH('Funding Strategy'!$E$40:$E$44))=(YEAR(AJ$11)*12+MONTH(AJ$11)))),0)</f>
        <v>0</v>
      </c>
      <c r="AK32" s="249">
        <f>IFERROR(SUMPRODUCT('Funding Strategy'!$C$40:$C$44,--((YEAR('Funding Strategy'!$E$40:$E$44)*12+MONTH('Funding Strategy'!$E$40:$E$44))=(YEAR(AK$11)*12+MONTH(AK$11)))),0)</f>
        <v>0</v>
      </c>
      <c r="AL32" s="251">
        <f>IFERROR(SUMPRODUCT('Funding Strategy'!$C$40:$C$44,--((YEAR('Funding Strategy'!$E$40:$E$44)*12+MONTH('Funding Strategy'!$E$40:$E$44))=(YEAR(AL$11)*12+MONTH(AL$11)))),0)</f>
        <v>0</v>
      </c>
    </row>
    <row r="33" spans="2:38" ht="15.75" customHeight="1">
      <c r="B33" s="173"/>
      <c r="C33" s="173"/>
      <c r="D33" s="173"/>
      <c r="E33" s="173"/>
      <c r="F33" s="173"/>
      <c r="G33" s="173"/>
      <c r="H33" s="173"/>
      <c r="I33" s="173"/>
      <c r="J33" s="173"/>
      <c r="K33" s="173"/>
      <c r="L33" s="173"/>
      <c r="M33" s="173"/>
      <c r="N33" s="173"/>
      <c r="O33" s="173"/>
      <c r="P33" s="173"/>
      <c r="Q33" s="173"/>
    </row>
    <row r="34" spans="2:38" ht="15.75" customHeight="1">
      <c r="B34" s="173"/>
      <c r="C34" s="173"/>
      <c r="D34" s="173"/>
      <c r="E34" s="173"/>
      <c r="F34" s="173"/>
      <c r="G34" s="173"/>
      <c r="H34" s="173"/>
      <c r="I34" s="173"/>
      <c r="J34" s="173"/>
      <c r="K34" s="173"/>
      <c r="L34" s="173"/>
      <c r="M34" s="173"/>
      <c r="N34" s="173"/>
      <c r="O34" s="173"/>
      <c r="P34" s="173"/>
      <c r="Q34" s="173"/>
    </row>
    <row r="35" spans="2:38" ht="15.75" customHeight="1">
      <c r="B35" s="173"/>
      <c r="C35" s="173"/>
      <c r="D35" s="173"/>
      <c r="E35" s="173"/>
      <c r="F35" s="173"/>
      <c r="G35" s="173"/>
      <c r="H35" s="173"/>
      <c r="I35" s="173"/>
      <c r="J35" s="173"/>
      <c r="K35" s="173"/>
      <c r="L35" s="173"/>
      <c r="M35" s="173"/>
      <c r="N35" s="173"/>
      <c r="O35" s="173"/>
      <c r="P35" s="173"/>
      <c r="Q35" s="173"/>
    </row>
    <row r="36" spans="2:38" ht="16.5" customHeight="1">
      <c r="B36" s="173"/>
      <c r="C36" s="173"/>
      <c r="D36" s="173"/>
      <c r="E36" s="173"/>
      <c r="F36" s="173"/>
      <c r="G36" s="173"/>
      <c r="H36" s="173"/>
      <c r="I36" s="173"/>
      <c r="J36" s="173"/>
      <c r="K36" s="173"/>
      <c r="L36" s="173"/>
      <c r="M36" s="173"/>
      <c r="N36" s="173"/>
      <c r="O36" s="173"/>
      <c r="P36" s="173"/>
      <c r="Q36" s="173"/>
    </row>
    <row r="37" spans="2:38" ht="32.25" customHeight="1">
      <c r="B37" s="218" t="s">
        <v>302</v>
      </c>
      <c r="C37" s="258"/>
      <c r="D37" s="258"/>
      <c r="E37" s="258"/>
      <c r="F37" s="258"/>
      <c r="G37" s="258"/>
      <c r="H37" s="258"/>
      <c r="I37" s="258"/>
      <c r="J37" s="258"/>
      <c r="K37" s="258"/>
      <c r="L37" s="258"/>
      <c r="M37" s="258"/>
      <c r="N37" s="258"/>
      <c r="O37" s="258"/>
      <c r="P37" s="258"/>
      <c r="Q37" s="258"/>
      <c r="R37" s="219"/>
      <c r="S37" s="219"/>
      <c r="T37" s="219"/>
      <c r="U37" s="219"/>
      <c r="V37" s="219"/>
      <c r="W37" s="219"/>
      <c r="X37" s="219"/>
      <c r="Y37" s="219"/>
      <c r="Z37" s="219"/>
      <c r="AA37" s="219"/>
      <c r="AB37" s="219"/>
      <c r="AC37" s="219"/>
      <c r="AD37" s="219"/>
      <c r="AE37" s="219"/>
      <c r="AF37" s="219"/>
      <c r="AG37" s="219"/>
      <c r="AH37" s="219"/>
      <c r="AI37" s="219"/>
      <c r="AJ37" s="219"/>
      <c r="AK37" s="219"/>
      <c r="AL37" s="221"/>
    </row>
    <row r="38" spans="2:38" ht="15.75" customHeight="1">
      <c r="B38" s="229"/>
      <c r="C38" s="223" t="s">
        <v>76</v>
      </c>
      <c r="D38" s="224"/>
      <c r="E38" s="224"/>
      <c r="F38" s="224"/>
      <c r="G38" s="224"/>
      <c r="H38" s="224"/>
      <c r="I38" s="224"/>
      <c r="J38" s="224"/>
      <c r="K38" s="224"/>
      <c r="L38" s="224"/>
      <c r="M38" s="224"/>
      <c r="N38" s="224"/>
      <c r="O38" s="226" t="s">
        <v>99</v>
      </c>
      <c r="P38" s="224"/>
      <c r="Q38" s="259"/>
      <c r="R38" s="260"/>
      <c r="AA38" s="226" t="s">
        <v>100</v>
      </c>
      <c r="AL38" s="228"/>
    </row>
    <row r="39" spans="2:38" ht="15.75" customHeight="1">
      <c r="B39" s="229"/>
      <c r="C39" s="230">
        <f>'Investment Plan'!$E$6</f>
        <v>45292</v>
      </c>
      <c r="D39" s="230">
        <f t="shared" ref="D39:AL39" si="2">EDATE(C39,1)</f>
        <v>45323</v>
      </c>
      <c r="E39" s="230">
        <f t="shared" si="2"/>
        <v>45352</v>
      </c>
      <c r="F39" s="230">
        <f t="shared" si="2"/>
        <v>45383</v>
      </c>
      <c r="G39" s="230">
        <f t="shared" si="2"/>
        <v>45413</v>
      </c>
      <c r="H39" s="230">
        <f t="shared" si="2"/>
        <v>45444</v>
      </c>
      <c r="I39" s="230">
        <f t="shared" si="2"/>
        <v>45474</v>
      </c>
      <c r="J39" s="230">
        <f t="shared" si="2"/>
        <v>45505</v>
      </c>
      <c r="K39" s="230">
        <f t="shared" si="2"/>
        <v>45536</v>
      </c>
      <c r="L39" s="230">
        <f t="shared" si="2"/>
        <v>45566</v>
      </c>
      <c r="M39" s="230">
        <f t="shared" si="2"/>
        <v>45597</v>
      </c>
      <c r="N39" s="230">
        <f t="shared" si="2"/>
        <v>45627</v>
      </c>
      <c r="O39" s="231">
        <f t="shared" si="2"/>
        <v>45658</v>
      </c>
      <c r="P39" s="230">
        <f t="shared" si="2"/>
        <v>45689</v>
      </c>
      <c r="Q39" s="261">
        <f t="shared" si="2"/>
        <v>45717</v>
      </c>
      <c r="R39" s="261">
        <f t="shared" si="2"/>
        <v>45748</v>
      </c>
      <c r="S39" s="230">
        <f t="shared" si="2"/>
        <v>45778</v>
      </c>
      <c r="T39" s="230">
        <f t="shared" si="2"/>
        <v>45809</v>
      </c>
      <c r="U39" s="230">
        <f t="shared" si="2"/>
        <v>45839</v>
      </c>
      <c r="V39" s="230">
        <f t="shared" si="2"/>
        <v>45870</v>
      </c>
      <c r="W39" s="230">
        <f t="shared" si="2"/>
        <v>45901</v>
      </c>
      <c r="X39" s="230">
        <f t="shared" si="2"/>
        <v>45931</v>
      </c>
      <c r="Y39" s="230">
        <f t="shared" si="2"/>
        <v>45962</v>
      </c>
      <c r="Z39" s="230">
        <f t="shared" si="2"/>
        <v>45992</v>
      </c>
      <c r="AA39" s="231">
        <f t="shared" si="2"/>
        <v>46023</v>
      </c>
      <c r="AB39" s="230">
        <f t="shared" si="2"/>
        <v>46054</v>
      </c>
      <c r="AC39" s="230">
        <f t="shared" si="2"/>
        <v>46082</v>
      </c>
      <c r="AD39" s="230">
        <f t="shared" si="2"/>
        <v>46113</v>
      </c>
      <c r="AE39" s="230">
        <f t="shared" si="2"/>
        <v>46143</v>
      </c>
      <c r="AF39" s="230">
        <f t="shared" si="2"/>
        <v>46174</v>
      </c>
      <c r="AG39" s="230">
        <f t="shared" si="2"/>
        <v>46204</v>
      </c>
      <c r="AH39" s="230">
        <f t="shared" si="2"/>
        <v>46235</v>
      </c>
      <c r="AI39" s="230">
        <f t="shared" si="2"/>
        <v>46266</v>
      </c>
      <c r="AJ39" s="230">
        <f t="shared" si="2"/>
        <v>46296</v>
      </c>
      <c r="AK39" s="230">
        <f t="shared" si="2"/>
        <v>46327</v>
      </c>
      <c r="AL39" s="234">
        <f t="shared" si="2"/>
        <v>46357</v>
      </c>
    </row>
    <row r="40" spans="2:38" ht="16.5" customHeight="1">
      <c r="B40" s="229"/>
      <c r="C40" s="173"/>
      <c r="D40" s="173"/>
      <c r="E40" s="173"/>
      <c r="F40" s="173"/>
      <c r="G40" s="173"/>
      <c r="H40" s="173"/>
      <c r="I40" s="173"/>
      <c r="J40" s="173"/>
      <c r="K40" s="173"/>
      <c r="L40" s="173"/>
      <c r="M40" s="173"/>
      <c r="N40" s="262"/>
      <c r="O40" s="173"/>
      <c r="P40" s="173"/>
      <c r="Q40" s="173"/>
      <c r="R40" s="173"/>
      <c r="S40" s="173"/>
      <c r="T40" s="173"/>
      <c r="U40" s="173"/>
      <c r="V40" s="173"/>
      <c r="W40" s="173"/>
      <c r="X40" s="173"/>
      <c r="Y40" s="173"/>
      <c r="Z40" s="262"/>
      <c r="AA40" s="173"/>
      <c r="AB40" s="173"/>
      <c r="AC40" s="173"/>
      <c r="AD40" s="173"/>
      <c r="AE40" s="173"/>
      <c r="AF40" s="173"/>
      <c r="AG40" s="173"/>
      <c r="AH40" s="173"/>
      <c r="AI40" s="173"/>
      <c r="AJ40" s="173"/>
      <c r="AK40" s="173"/>
      <c r="AL40" s="263"/>
    </row>
    <row r="41" spans="2:38" ht="16.5" customHeight="1">
      <c r="B41" s="264" t="s">
        <v>303</v>
      </c>
      <c r="C41" s="249">
        <f>+'P&amp;L'!C13</f>
        <v>0</v>
      </c>
      <c r="D41" s="249">
        <f>+'P&amp;L'!D13</f>
        <v>0</v>
      </c>
      <c r="E41" s="249">
        <f>+'P&amp;L'!E13</f>
        <v>0</v>
      </c>
      <c r="F41" s="249">
        <f>+'P&amp;L'!F13</f>
        <v>0</v>
      </c>
      <c r="G41" s="249">
        <f>+'P&amp;L'!G13</f>
        <v>0</v>
      </c>
      <c r="H41" s="249">
        <f>+'P&amp;L'!H13</f>
        <v>0</v>
      </c>
      <c r="I41" s="249">
        <f>+'P&amp;L'!I13</f>
        <v>0</v>
      </c>
      <c r="J41" s="249">
        <f>+'P&amp;L'!J13</f>
        <v>0</v>
      </c>
      <c r="K41" s="249">
        <f>+'P&amp;L'!K13</f>
        <v>0</v>
      </c>
      <c r="L41" s="249">
        <f>+'P&amp;L'!L13</f>
        <v>0</v>
      </c>
      <c r="M41" s="249">
        <f>+'P&amp;L'!M13</f>
        <v>0</v>
      </c>
      <c r="N41" s="250">
        <f>+'P&amp;L'!N13</f>
        <v>0</v>
      </c>
      <c r="O41" s="249">
        <f>+'P&amp;L'!P13</f>
        <v>0</v>
      </c>
      <c r="P41" s="249">
        <f>+'P&amp;L'!Q13</f>
        <v>0</v>
      </c>
      <c r="Q41" s="249">
        <f>+'P&amp;L'!R13</f>
        <v>0</v>
      </c>
      <c r="R41" s="249">
        <f>+'P&amp;L'!S13</f>
        <v>0</v>
      </c>
      <c r="S41" s="249">
        <f>+'P&amp;L'!T13</f>
        <v>0</v>
      </c>
      <c r="T41" s="249">
        <f>+'P&amp;L'!U13</f>
        <v>0</v>
      </c>
      <c r="U41" s="249">
        <f>+'P&amp;L'!V13</f>
        <v>0</v>
      </c>
      <c r="V41" s="249">
        <f>+'P&amp;L'!W13</f>
        <v>0</v>
      </c>
      <c r="W41" s="249">
        <f>+'P&amp;L'!X13</f>
        <v>0</v>
      </c>
      <c r="X41" s="249">
        <f>+'P&amp;L'!Y13</f>
        <v>0</v>
      </c>
      <c r="Y41" s="249">
        <f>+'P&amp;L'!Z13</f>
        <v>0</v>
      </c>
      <c r="Z41" s="250">
        <f>+'P&amp;L'!AA13</f>
        <v>0</v>
      </c>
      <c r="AA41" s="249">
        <f>+'P&amp;L'!AC13</f>
        <v>0</v>
      </c>
      <c r="AB41" s="249">
        <f>+'P&amp;L'!AD13</f>
        <v>0</v>
      </c>
      <c r="AC41" s="249">
        <f>+'P&amp;L'!AE13</f>
        <v>0</v>
      </c>
      <c r="AD41" s="249">
        <f>+'P&amp;L'!AF13</f>
        <v>0</v>
      </c>
      <c r="AE41" s="249">
        <f>+'P&amp;L'!AG13</f>
        <v>0</v>
      </c>
      <c r="AF41" s="249">
        <f>+'P&amp;L'!AH13</f>
        <v>0</v>
      </c>
      <c r="AG41" s="249">
        <f>+'P&amp;L'!AI13</f>
        <v>0</v>
      </c>
      <c r="AH41" s="249">
        <f>+'P&amp;L'!AJ13</f>
        <v>0</v>
      </c>
      <c r="AI41" s="249">
        <f>+'P&amp;L'!AK13</f>
        <v>0</v>
      </c>
      <c r="AJ41" s="249">
        <f>+'P&amp;L'!AL13</f>
        <v>0</v>
      </c>
      <c r="AK41" s="249">
        <f>+'P&amp;L'!AM13</f>
        <v>0</v>
      </c>
      <c r="AL41" s="251">
        <f>+'P&amp;L'!AN13</f>
        <v>0</v>
      </c>
    </row>
    <row r="42" spans="2:38" ht="16.5" customHeight="1">
      <c r="B42" s="265"/>
      <c r="C42" s="236"/>
      <c r="D42" s="236"/>
      <c r="E42" s="236"/>
      <c r="F42" s="236"/>
      <c r="G42" s="236"/>
      <c r="H42" s="236"/>
      <c r="I42" s="236"/>
      <c r="J42" s="236"/>
      <c r="K42" s="236"/>
      <c r="L42" s="236"/>
      <c r="M42" s="236"/>
      <c r="N42" s="237"/>
      <c r="O42" s="236"/>
      <c r="P42" s="236"/>
      <c r="Q42" s="236"/>
      <c r="R42" s="236"/>
      <c r="S42" s="236"/>
      <c r="T42" s="236"/>
      <c r="U42" s="236"/>
      <c r="V42" s="236"/>
      <c r="W42" s="236"/>
      <c r="X42" s="236"/>
      <c r="Y42" s="236"/>
      <c r="Z42" s="237"/>
      <c r="AA42" s="236"/>
      <c r="AB42" s="236"/>
      <c r="AC42" s="236"/>
      <c r="AD42" s="236"/>
      <c r="AE42" s="236"/>
      <c r="AF42" s="236"/>
      <c r="AG42" s="236"/>
      <c r="AH42" s="236"/>
      <c r="AI42" s="236"/>
      <c r="AJ42" s="236"/>
      <c r="AK42" s="236"/>
      <c r="AL42" s="238"/>
    </row>
    <row r="43" spans="2:38" ht="16.5" customHeight="1">
      <c r="B43" s="244" t="s">
        <v>304</v>
      </c>
      <c r="C43" s="245">
        <f t="shared" ref="C43:AL43" si="3">C45+C58+C65+C70+C73</f>
        <v>0</v>
      </c>
      <c r="D43" s="245">
        <f t="shared" si="3"/>
        <v>1320</v>
      </c>
      <c r="E43" s="245">
        <f t="shared" si="3"/>
        <v>1320</v>
      </c>
      <c r="F43" s="245">
        <f t="shared" si="3"/>
        <v>1320</v>
      </c>
      <c r="G43" s="245">
        <f t="shared" si="3"/>
        <v>1320</v>
      </c>
      <c r="H43" s="245">
        <f t="shared" si="3"/>
        <v>1320</v>
      </c>
      <c r="I43" s="245">
        <f t="shared" si="3"/>
        <v>1320</v>
      </c>
      <c r="J43" s="245">
        <f t="shared" si="3"/>
        <v>1320</v>
      </c>
      <c r="K43" s="245">
        <f t="shared" si="3"/>
        <v>1320</v>
      </c>
      <c r="L43" s="245">
        <f t="shared" si="3"/>
        <v>1320</v>
      </c>
      <c r="M43" s="245">
        <f t="shared" si="3"/>
        <v>1320</v>
      </c>
      <c r="N43" s="246">
        <f t="shared" si="3"/>
        <v>1320</v>
      </c>
      <c r="O43" s="245">
        <f t="shared" si="3"/>
        <v>1980</v>
      </c>
      <c r="P43" s="245">
        <f t="shared" si="3"/>
        <v>1980</v>
      </c>
      <c r="Q43" s="245">
        <f t="shared" si="3"/>
        <v>1980</v>
      </c>
      <c r="R43" s="245">
        <f t="shared" si="3"/>
        <v>1980</v>
      </c>
      <c r="S43" s="245">
        <f t="shared" si="3"/>
        <v>1980</v>
      </c>
      <c r="T43" s="245">
        <f t="shared" si="3"/>
        <v>1980</v>
      </c>
      <c r="U43" s="245">
        <f t="shared" si="3"/>
        <v>1980</v>
      </c>
      <c r="V43" s="245">
        <f t="shared" si="3"/>
        <v>1980</v>
      </c>
      <c r="W43" s="245">
        <f t="shared" si="3"/>
        <v>1980</v>
      </c>
      <c r="X43" s="245">
        <f t="shared" si="3"/>
        <v>1980</v>
      </c>
      <c r="Y43" s="245">
        <f t="shared" si="3"/>
        <v>1980</v>
      </c>
      <c r="Z43" s="246">
        <f t="shared" si="3"/>
        <v>1980</v>
      </c>
      <c r="AA43" s="245">
        <f t="shared" si="3"/>
        <v>2640</v>
      </c>
      <c r="AB43" s="245">
        <f t="shared" si="3"/>
        <v>2640</v>
      </c>
      <c r="AC43" s="245">
        <f t="shared" si="3"/>
        <v>2640</v>
      </c>
      <c r="AD43" s="245">
        <f t="shared" si="3"/>
        <v>2640</v>
      </c>
      <c r="AE43" s="245">
        <f t="shared" si="3"/>
        <v>2640</v>
      </c>
      <c r="AF43" s="245">
        <f t="shared" si="3"/>
        <v>2640</v>
      </c>
      <c r="AG43" s="245">
        <f t="shared" si="3"/>
        <v>2640</v>
      </c>
      <c r="AH43" s="245">
        <f t="shared" si="3"/>
        <v>2640</v>
      </c>
      <c r="AI43" s="245">
        <f t="shared" si="3"/>
        <v>2640</v>
      </c>
      <c r="AJ43" s="245">
        <f t="shared" si="3"/>
        <v>2640</v>
      </c>
      <c r="AK43" s="245">
        <f t="shared" si="3"/>
        <v>2640</v>
      </c>
      <c r="AL43" s="247">
        <f t="shared" si="3"/>
        <v>2640</v>
      </c>
    </row>
    <row r="44" spans="2:38" ht="16.5" customHeight="1">
      <c r="B44" s="265"/>
      <c r="C44" s="236"/>
      <c r="D44" s="236"/>
      <c r="E44" s="236"/>
      <c r="F44" s="236"/>
      <c r="G44" s="236"/>
      <c r="H44" s="236"/>
      <c r="I44" s="236"/>
      <c r="J44" s="236"/>
      <c r="K44" s="236"/>
      <c r="L44" s="236"/>
      <c r="M44" s="236"/>
      <c r="N44" s="237"/>
      <c r="O44" s="236"/>
      <c r="P44" s="236"/>
      <c r="Q44" s="236"/>
      <c r="R44" s="236"/>
      <c r="S44" s="236"/>
      <c r="T44" s="236"/>
      <c r="U44" s="236"/>
      <c r="V44" s="236"/>
      <c r="W44" s="236"/>
      <c r="X44" s="236"/>
      <c r="Y44" s="236"/>
      <c r="Z44" s="237"/>
      <c r="AA44" s="236"/>
      <c r="AB44" s="236"/>
      <c r="AC44" s="236"/>
      <c r="AD44" s="236"/>
      <c r="AE44" s="236"/>
      <c r="AF44" s="236"/>
      <c r="AG44" s="236"/>
      <c r="AH44" s="236"/>
      <c r="AI44" s="236"/>
      <c r="AJ44" s="236"/>
      <c r="AK44" s="236"/>
      <c r="AL44" s="238"/>
    </row>
    <row r="45" spans="2:38" ht="16.5" customHeight="1">
      <c r="B45" s="266" t="s">
        <v>305</v>
      </c>
      <c r="C45" s="249">
        <f>IF(COLUMNS($C$41:C41)&gt;ROUND($C$5/30,0),INDEX($C$41:$AL$41,1,COLUMNS($C$41:C41)-ROUND($C$5/30,0)),0)</f>
        <v>0</v>
      </c>
      <c r="D45" s="249">
        <f>IF(COLUMNS($C$41:D41)&gt;ROUND($C$5/30,0),INDEX($C$41:$AL$41,1,COLUMNS($C$41:D41)-ROUND($C$5/30,0)),0)</f>
        <v>0</v>
      </c>
      <c r="E45" s="249">
        <f>IF(COLUMNS($C$41:E41)&gt;ROUND($C$5/30,0),INDEX($C$41:$AL$41,1,COLUMNS($C$41:E41)-ROUND($C$5/30,0)),0)</f>
        <v>0</v>
      </c>
      <c r="F45" s="249">
        <f>IF(COLUMNS($C$41:F41)&gt;ROUND($C$5/30,0),INDEX($C$41:$AL$41,1,COLUMNS($C$41:F41)-ROUND($C$5/30,0)),0)</f>
        <v>0</v>
      </c>
      <c r="G45" s="249">
        <f>IF(COLUMNS($C$41:G41)&gt;ROUND($C$5/30,0),INDEX($C$41:$AL$41,1,COLUMNS($C$41:G41)-ROUND($C$5/30,0)),0)</f>
        <v>0</v>
      </c>
      <c r="H45" s="249">
        <f>IF(COLUMNS($C$41:H41)&gt;ROUND($C$5/30,0),INDEX($C$41:$AL$41,1,COLUMNS($C$41:H41)-ROUND($C$5/30,0)),0)</f>
        <v>0</v>
      </c>
      <c r="I45" s="249">
        <f>IF(COLUMNS($C$41:I41)&gt;ROUND($C$5/30,0),INDEX($C$41:$AL$41,1,COLUMNS($C$41:I41)-ROUND($C$5/30,0)),0)</f>
        <v>0</v>
      </c>
      <c r="J45" s="249">
        <f>IF(COLUMNS($C$41:J41)&gt;ROUND($C$5/30,0),INDEX($C$41:$AL$41,1,COLUMNS($C$41:J41)-ROUND($C$5/30,0)),0)</f>
        <v>0</v>
      </c>
      <c r="K45" s="249">
        <f>IF(COLUMNS($C$41:K41)&gt;ROUND($C$5/30,0),INDEX($C$41:$AL$41,1,COLUMNS($C$41:K41)-ROUND($C$5/30,0)),0)</f>
        <v>0</v>
      </c>
      <c r="L45" s="249">
        <f>IF(COLUMNS($C$41:L41)&gt;ROUND($C$5/30,0),INDEX($C$41:$AL$41,1,COLUMNS($C$41:L41)-ROUND($C$5/30,0)),0)</f>
        <v>0</v>
      </c>
      <c r="M45" s="249">
        <f>IF(COLUMNS($C$41:M41)&gt;ROUND($C$5/30,0),INDEX($C$41:$AL$41,1,COLUMNS($C$41:M41)-ROUND($C$5/30,0)),0)</f>
        <v>0</v>
      </c>
      <c r="N45" s="250">
        <f>IF(COLUMNS($C$41:N41)&gt;ROUND($C$5/30,0),INDEX($C$41:$AL$41,1,COLUMNS($C$41:N41)-ROUND($C$5/30,0)),0)</f>
        <v>0</v>
      </c>
      <c r="O45" s="249">
        <f>IF(COLUMNS($C$41:O41)&gt;ROUND($C$5/30,0),INDEX($C$41:$AL$41,1,COLUMNS($C$41:O41)-ROUND($C$5/30,0)),0)</f>
        <v>0</v>
      </c>
      <c r="P45" s="249">
        <f>IF(COLUMNS($C$41:P41)&gt;ROUND($C$5/30,0),INDEX($C$41:$AL$41,1,COLUMNS($C$41:P41)-ROUND($C$5/30,0)),0)</f>
        <v>0</v>
      </c>
      <c r="Q45" s="249">
        <f>IF(COLUMNS($C$41:Q41)&gt;ROUND($C$5/30,0),INDEX($C$41:$AL$41,1,COLUMNS($C$41:Q41)-ROUND($C$5/30,0)),0)</f>
        <v>0</v>
      </c>
      <c r="R45" s="249">
        <f>IF(COLUMNS($C$41:R41)&gt;ROUND($C$5/30,0),INDEX($C$41:$AL$41,1,COLUMNS($C$41:R41)-ROUND($C$5/30,0)),0)</f>
        <v>0</v>
      </c>
      <c r="S45" s="249">
        <f>IF(COLUMNS($C$41:S41)&gt;ROUND($C$5/30,0),INDEX($C$41:$AL$41,1,COLUMNS($C$41:S41)-ROUND($C$5/30,0)),0)</f>
        <v>0</v>
      </c>
      <c r="T45" s="249">
        <f>IF(COLUMNS($C$41:T41)&gt;ROUND($C$5/30,0),INDEX($C$41:$AL$41,1,COLUMNS($C$41:T41)-ROUND($C$5/30,0)),0)</f>
        <v>0</v>
      </c>
      <c r="U45" s="249">
        <f>IF(COLUMNS($C$41:U41)&gt;ROUND($C$5/30,0),INDEX($C$41:$AL$41,1,COLUMNS($C$41:U41)-ROUND($C$5/30,0)),0)</f>
        <v>0</v>
      </c>
      <c r="V45" s="249">
        <f>IF(COLUMNS($C$41:V41)&gt;ROUND($C$5/30,0),INDEX($C$41:$AL$41,1,COLUMNS($C$41:V41)-ROUND($C$5/30,0)),0)</f>
        <v>0</v>
      </c>
      <c r="W45" s="249">
        <f>IF(COLUMNS($C$41:W41)&gt;ROUND($C$5/30,0),INDEX($C$41:$AL$41,1,COLUMNS($C$41:W41)-ROUND($C$5/30,0)),0)</f>
        <v>0</v>
      </c>
      <c r="X45" s="249">
        <f>IF(COLUMNS($C$41:X41)&gt;ROUND($C$5/30,0),INDEX($C$41:$AL$41,1,COLUMNS($C$41:X41)-ROUND($C$5/30,0)),0)</f>
        <v>0</v>
      </c>
      <c r="Y45" s="249">
        <f>IF(COLUMNS($C$41:Y41)&gt;ROUND($C$5/30,0),INDEX($C$41:$AL$41,1,COLUMNS($C$41:Y41)-ROUND($C$5/30,0)),0)</f>
        <v>0</v>
      </c>
      <c r="Z45" s="250">
        <f>IF(COLUMNS($C$41:Z41)&gt;ROUND($C$5/30,0),INDEX($C$41:$AL$41,1,COLUMNS($C$41:Z41)-ROUND($C$5/30,0)),0)</f>
        <v>0</v>
      </c>
      <c r="AA45" s="249">
        <f>IF(COLUMNS($C$41:AA41)&gt;ROUND($C$5/30,0),INDEX($C$41:$AL$41,1,COLUMNS($C$41:AA41)-ROUND($C$5/30,0)),0)</f>
        <v>0</v>
      </c>
      <c r="AB45" s="249">
        <f>IF(COLUMNS($C$41:AB41)&gt;ROUND($C$5/30,0),INDEX($C$41:$AL$41,1,COLUMNS($C$41:AB41)-ROUND($C$5/30,0)),0)</f>
        <v>0</v>
      </c>
      <c r="AC45" s="249">
        <f>IF(COLUMNS($C$41:AC41)&gt;ROUND($C$5/30,0),INDEX($C$41:$AL$41,1,COLUMNS($C$41:AC41)-ROUND($C$5/30,0)),0)</f>
        <v>0</v>
      </c>
      <c r="AD45" s="249">
        <f>IF(COLUMNS($C$41:AD41)&gt;ROUND($C$5/30,0),INDEX($C$41:$AL$41,1,COLUMNS($C$41:AD41)-ROUND($C$5/30,0)),0)</f>
        <v>0</v>
      </c>
      <c r="AE45" s="249">
        <f>IF(COLUMNS($C$41:AE41)&gt;ROUND($C$5/30,0),INDEX($C$41:$AL$41,1,COLUMNS($C$41:AE41)-ROUND($C$5/30,0)),0)</f>
        <v>0</v>
      </c>
      <c r="AF45" s="249">
        <f>IF(COLUMNS($C$41:AF41)&gt;ROUND($C$5/30,0),INDEX($C$41:$AL$41,1,COLUMNS($C$41:AF41)-ROUND($C$5/30,0)),0)</f>
        <v>0</v>
      </c>
      <c r="AG45" s="249">
        <f>IF(COLUMNS($C$41:AG41)&gt;ROUND($C$5/30,0),INDEX($C$41:$AL$41,1,COLUMNS($C$41:AG41)-ROUND($C$5/30,0)),0)</f>
        <v>0</v>
      </c>
      <c r="AH45" s="249">
        <f>IF(COLUMNS($C$41:AH41)&gt;ROUND($C$5/30,0),INDEX($C$41:$AL$41,1,COLUMNS($C$41:AH41)-ROUND($C$5/30,0)),0)</f>
        <v>0</v>
      </c>
      <c r="AI45" s="249">
        <f>IF(COLUMNS($C$41:AI41)&gt;ROUND($C$5/30,0),INDEX($C$41:$AL$41,1,COLUMNS($C$41:AI41)-ROUND($C$5/30,0)),0)</f>
        <v>0</v>
      </c>
      <c r="AJ45" s="249">
        <f>IF(COLUMNS($C$41:AJ41)&gt;ROUND($C$5/30,0),INDEX($C$41:$AL$41,1,COLUMNS($C$41:AJ41)-ROUND($C$5/30,0)),0)</f>
        <v>0</v>
      </c>
      <c r="AK45" s="249">
        <f>IF(COLUMNS($C$41:AK41)&gt;ROUND($C$5/30,0),INDEX($C$41:$AL$41,1,COLUMNS($C$41:AK41)-ROUND($C$5/30,0)),0)</f>
        <v>0</v>
      </c>
      <c r="AL45" s="251">
        <f>IF(COLUMNS($C$41:AL41)&gt;ROUND($C$5/30,0),INDEX($C$41:$AL$41,1,COLUMNS($C$41:AL41)-ROUND($C$5/30,0)),0)</f>
        <v>0</v>
      </c>
    </row>
    <row r="46" spans="2:38" ht="15.75" customHeight="1" outlineLevel="1">
      <c r="B46" s="241"/>
      <c r="C46" s="195"/>
      <c r="D46" s="195"/>
      <c r="E46" s="195"/>
      <c r="F46" s="195"/>
      <c r="G46" s="195"/>
      <c r="H46" s="195"/>
      <c r="I46" s="195"/>
      <c r="J46" s="195"/>
      <c r="K46" s="195"/>
      <c r="L46" s="195"/>
      <c r="M46" s="195"/>
      <c r="N46" s="256"/>
      <c r="O46" s="195"/>
      <c r="P46" s="195"/>
      <c r="Q46" s="195"/>
      <c r="R46" s="195"/>
      <c r="S46" s="195"/>
      <c r="T46" s="195"/>
      <c r="U46" s="195"/>
      <c r="V46" s="195"/>
      <c r="W46" s="195"/>
      <c r="X46" s="195"/>
      <c r="Y46" s="195"/>
      <c r="Z46" s="256"/>
      <c r="AA46" s="195"/>
      <c r="AB46" s="195"/>
      <c r="AC46" s="195"/>
      <c r="AD46" s="195"/>
      <c r="AE46" s="195"/>
      <c r="AF46" s="195"/>
      <c r="AG46" s="195"/>
      <c r="AH46" s="195"/>
      <c r="AI46" s="195"/>
      <c r="AJ46" s="195"/>
      <c r="AK46" s="195"/>
      <c r="AL46" s="257"/>
    </row>
    <row r="47" spans="2:38" ht="15.75" customHeight="1" outlineLevel="1">
      <c r="B47" s="241"/>
      <c r="C47" s="195"/>
      <c r="D47" s="195"/>
      <c r="E47" s="195"/>
      <c r="F47" s="195"/>
      <c r="G47" s="195"/>
      <c r="H47" s="195"/>
      <c r="I47" s="195"/>
      <c r="J47" s="195"/>
      <c r="K47" s="195"/>
      <c r="L47" s="195"/>
      <c r="M47" s="195"/>
      <c r="N47" s="256"/>
      <c r="O47" s="195"/>
      <c r="P47" s="195"/>
      <c r="Q47" s="195"/>
      <c r="R47" s="195"/>
      <c r="S47" s="195"/>
      <c r="T47" s="195"/>
      <c r="U47" s="195"/>
      <c r="V47" s="195"/>
      <c r="W47" s="195"/>
      <c r="X47" s="195"/>
      <c r="Y47" s="195"/>
      <c r="Z47" s="256"/>
      <c r="AA47" s="195"/>
      <c r="AB47" s="195"/>
      <c r="AC47" s="195"/>
      <c r="AD47" s="195"/>
      <c r="AE47" s="195"/>
      <c r="AF47" s="195"/>
      <c r="AG47" s="195"/>
      <c r="AH47" s="195"/>
      <c r="AI47" s="195"/>
      <c r="AJ47" s="195"/>
      <c r="AK47" s="195"/>
      <c r="AL47" s="257"/>
    </row>
    <row r="48" spans="2:38" ht="15.75" customHeight="1" outlineLevel="1">
      <c r="B48" s="241"/>
      <c r="C48" s="195"/>
      <c r="D48" s="195"/>
      <c r="E48" s="195"/>
      <c r="F48" s="195"/>
      <c r="G48" s="195"/>
      <c r="H48" s="195"/>
      <c r="I48" s="195"/>
      <c r="J48" s="195"/>
      <c r="K48" s="195"/>
      <c r="L48" s="195"/>
      <c r="M48" s="195"/>
      <c r="N48" s="256"/>
      <c r="O48" s="195"/>
      <c r="P48" s="195"/>
      <c r="Q48" s="195"/>
      <c r="R48" s="195"/>
      <c r="S48" s="195"/>
      <c r="T48" s="195"/>
      <c r="U48" s="195"/>
      <c r="V48" s="195"/>
      <c r="W48" s="195"/>
      <c r="X48" s="195"/>
      <c r="Y48" s="195"/>
      <c r="Z48" s="256"/>
      <c r="AA48" s="195"/>
      <c r="AB48" s="195"/>
      <c r="AC48" s="195"/>
      <c r="AD48" s="195"/>
      <c r="AE48" s="195"/>
      <c r="AF48" s="195"/>
      <c r="AG48" s="195"/>
      <c r="AH48" s="195"/>
      <c r="AI48" s="195"/>
      <c r="AJ48" s="195"/>
      <c r="AK48" s="195"/>
      <c r="AL48" s="257"/>
    </row>
    <row r="49" spans="2:38" ht="15.75" customHeight="1" outlineLevel="1">
      <c r="B49" s="241"/>
      <c r="C49" s="195"/>
      <c r="D49" s="195"/>
      <c r="E49" s="195"/>
      <c r="F49" s="195"/>
      <c r="G49" s="195"/>
      <c r="H49" s="195"/>
      <c r="I49" s="195"/>
      <c r="J49" s="195"/>
      <c r="K49" s="195"/>
      <c r="L49" s="195"/>
      <c r="M49" s="195"/>
      <c r="N49" s="256"/>
      <c r="O49" s="195"/>
      <c r="P49" s="195"/>
      <c r="Q49" s="195"/>
      <c r="R49" s="195"/>
      <c r="S49" s="195"/>
      <c r="T49" s="195"/>
      <c r="U49" s="195"/>
      <c r="V49" s="195"/>
      <c r="W49" s="195"/>
      <c r="X49" s="195"/>
      <c r="Y49" s="195"/>
      <c r="Z49" s="256"/>
      <c r="AA49" s="195"/>
      <c r="AB49" s="195"/>
      <c r="AC49" s="195"/>
      <c r="AD49" s="195"/>
      <c r="AE49" s="195"/>
      <c r="AF49" s="195"/>
      <c r="AG49" s="195"/>
      <c r="AH49" s="195"/>
      <c r="AI49" s="195"/>
      <c r="AJ49" s="195"/>
      <c r="AK49" s="195"/>
      <c r="AL49" s="257"/>
    </row>
    <row r="50" spans="2:38" ht="15.75" customHeight="1" outlineLevel="1">
      <c r="B50" s="241"/>
      <c r="C50" s="195"/>
      <c r="D50" s="195"/>
      <c r="E50" s="195"/>
      <c r="F50" s="195"/>
      <c r="G50" s="195"/>
      <c r="H50" s="195"/>
      <c r="I50" s="195"/>
      <c r="J50" s="195"/>
      <c r="K50" s="195"/>
      <c r="L50" s="195"/>
      <c r="M50" s="195"/>
      <c r="N50" s="256"/>
      <c r="O50" s="195"/>
      <c r="P50" s="195"/>
      <c r="Q50" s="195"/>
      <c r="R50" s="195"/>
      <c r="S50" s="195"/>
      <c r="T50" s="195"/>
      <c r="U50" s="195"/>
      <c r="V50" s="195"/>
      <c r="W50" s="195"/>
      <c r="X50" s="195"/>
      <c r="Y50" s="195"/>
      <c r="Z50" s="256"/>
      <c r="AA50" s="195"/>
      <c r="AB50" s="195"/>
      <c r="AC50" s="195"/>
      <c r="AD50" s="195"/>
      <c r="AE50" s="195"/>
      <c r="AF50" s="195"/>
      <c r="AG50" s="195"/>
      <c r="AH50" s="195"/>
      <c r="AI50" s="195"/>
      <c r="AJ50" s="195"/>
      <c r="AK50" s="195"/>
      <c r="AL50" s="257"/>
    </row>
    <row r="51" spans="2:38" ht="15.75" customHeight="1" outlineLevel="1">
      <c r="B51" s="241"/>
      <c r="C51" s="195"/>
      <c r="D51" s="195"/>
      <c r="E51" s="195"/>
      <c r="F51" s="195"/>
      <c r="G51" s="195"/>
      <c r="H51" s="195"/>
      <c r="I51" s="195"/>
      <c r="J51" s="195"/>
      <c r="K51" s="195"/>
      <c r="L51" s="195"/>
      <c r="M51" s="195"/>
      <c r="N51" s="256"/>
      <c r="O51" s="195"/>
      <c r="P51" s="195"/>
      <c r="Q51" s="195"/>
      <c r="R51" s="195"/>
      <c r="S51" s="195"/>
      <c r="T51" s="195"/>
      <c r="U51" s="195"/>
      <c r="V51" s="195"/>
      <c r="W51" s="195"/>
      <c r="X51" s="195"/>
      <c r="Y51" s="195"/>
      <c r="Z51" s="256"/>
      <c r="AA51" s="195"/>
      <c r="AB51" s="195"/>
      <c r="AC51" s="195"/>
      <c r="AD51" s="195"/>
      <c r="AE51" s="195"/>
      <c r="AF51" s="195"/>
      <c r="AG51" s="195"/>
      <c r="AH51" s="195"/>
      <c r="AI51" s="195"/>
      <c r="AJ51" s="195"/>
      <c r="AK51" s="195"/>
      <c r="AL51" s="257"/>
    </row>
    <row r="52" spans="2:38" ht="15.75" customHeight="1" outlineLevel="1">
      <c r="B52" s="241"/>
      <c r="C52" s="195"/>
      <c r="D52" s="195"/>
      <c r="E52" s="195"/>
      <c r="F52" s="195"/>
      <c r="G52" s="195"/>
      <c r="H52" s="195"/>
      <c r="I52" s="195"/>
      <c r="J52" s="195"/>
      <c r="K52" s="195"/>
      <c r="L52" s="195"/>
      <c r="M52" s="195"/>
      <c r="N52" s="256"/>
      <c r="O52" s="195"/>
      <c r="P52" s="195"/>
      <c r="Q52" s="195"/>
      <c r="R52" s="195"/>
      <c r="S52" s="195"/>
      <c r="T52" s="195"/>
      <c r="U52" s="195"/>
      <c r="V52" s="195"/>
      <c r="W52" s="195"/>
      <c r="X52" s="195"/>
      <c r="Y52" s="195"/>
      <c r="Z52" s="256"/>
      <c r="AA52" s="195"/>
      <c r="AB52" s="195"/>
      <c r="AC52" s="195"/>
      <c r="AD52" s="195"/>
      <c r="AE52" s="195"/>
      <c r="AF52" s="195"/>
      <c r="AG52" s="195"/>
      <c r="AH52" s="195"/>
      <c r="AI52" s="195"/>
      <c r="AJ52" s="195"/>
      <c r="AK52" s="195"/>
      <c r="AL52" s="257"/>
    </row>
    <row r="53" spans="2:38" ht="15.75" customHeight="1" outlineLevel="1">
      <c r="B53" s="241"/>
      <c r="C53" s="195"/>
      <c r="D53" s="195"/>
      <c r="E53" s="195"/>
      <c r="F53" s="195"/>
      <c r="G53" s="195"/>
      <c r="H53" s="195"/>
      <c r="I53" s="195"/>
      <c r="J53" s="195"/>
      <c r="K53" s="195"/>
      <c r="L53" s="195"/>
      <c r="M53" s="195"/>
      <c r="N53" s="256"/>
      <c r="O53" s="195"/>
      <c r="P53" s="195"/>
      <c r="Q53" s="195"/>
      <c r="R53" s="195"/>
      <c r="S53" s="195"/>
      <c r="T53" s="195"/>
      <c r="U53" s="195"/>
      <c r="V53" s="195"/>
      <c r="W53" s="195"/>
      <c r="X53" s="195"/>
      <c r="Y53" s="195"/>
      <c r="Z53" s="256"/>
      <c r="AA53" s="195"/>
      <c r="AB53" s="195"/>
      <c r="AC53" s="195"/>
      <c r="AD53" s="195"/>
      <c r="AE53" s="195"/>
      <c r="AF53" s="195"/>
      <c r="AG53" s="195"/>
      <c r="AH53" s="195"/>
      <c r="AI53" s="195"/>
      <c r="AJ53" s="195"/>
      <c r="AK53" s="195"/>
      <c r="AL53" s="257"/>
    </row>
    <row r="54" spans="2:38" ht="15.75" customHeight="1" outlineLevel="1">
      <c r="B54" s="241"/>
      <c r="C54" s="195"/>
      <c r="D54" s="195"/>
      <c r="E54" s="195"/>
      <c r="F54" s="195"/>
      <c r="G54" s="195"/>
      <c r="H54" s="195"/>
      <c r="I54" s="195"/>
      <c r="J54" s="195"/>
      <c r="K54" s="195"/>
      <c r="L54" s="195"/>
      <c r="M54" s="195"/>
      <c r="N54" s="256"/>
      <c r="O54" s="195"/>
      <c r="P54" s="195"/>
      <c r="Q54" s="195"/>
      <c r="R54" s="195"/>
      <c r="S54" s="195"/>
      <c r="T54" s="195"/>
      <c r="U54" s="195"/>
      <c r="V54" s="195"/>
      <c r="W54" s="195"/>
      <c r="X54" s="195"/>
      <c r="Y54" s="195"/>
      <c r="Z54" s="256"/>
      <c r="AA54" s="195"/>
      <c r="AB54" s="195"/>
      <c r="AC54" s="195"/>
      <c r="AD54" s="195"/>
      <c r="AE54" s="195"/>
      <c r="AF54" s="195"/>
      <c r="AG54" s="195"/>
      <c r="AH54" s="195"/>
      <c r="AI54" s="195"/>
      <c r="AJ54" s="195"/>
      <c r="AK54" s="195"/>
      <c r="AL54" s="257"/>
    </row>
    <row r="55" spans="2:38" ht="15.75" customHeight="1" outlineLevel="1">
      <c r="B55" s="241"/>
      <c r="C55" s="195"/>
      <c r="D55" s="195"/>
      <c r="E55" s="195"/>
      <c r="F55" s="195"/>
      <c r="G55" s="195"/>
      <c r="H55" s="195"/>
      <c r="I55" s="195"/>
      <c r="J55" s="195"/>
      <c r="K55" s="195"/>
      <c r="L55" s="195"/>
      <c r="M55" s="195"/>
      <c r="N55" s="256"/>
      <c r="O55" s="195"/>
      <c r="P55" s="195"/>
      <c r="Q55" s="195"/>
      <c r="R55" s="195"/>
      <c r="S55" s="195"/>
      <c r="T55" s="195"/>
      <c r="U55" s="195"/>
      <c r="V55" s="195"/>
      <c r="W55" s="195"/>
      <c r="X55" s="195"/>
      <c r="Y55" s="195"/>
      <c r="Z55" s="256"/>
      <c r="AA55" s="195"/>
      <c r="AB55" s="195"/>
      <c r="AC55" s="195"/>
      <c r="AD55" s="195"/>
      <c r="AE55" s="195"/>
      <c r="AF55" s="195"/>
      <c r="AG55" s="195"/>
      <c r="AH55" s="195"/>
      <c r="AI55" s="195"/>
      <c r="AJ55" s="195"/>
      <c r="AK55" s="195"/>
      <c r="AL55" s="257"/>
    </row>
    <row r="56" spans="2:38" ht="15.75" customHeight="1" outlineLevel="1">
      <c r="B56" s="241"/>
      <c r="C56" s="195"/>
      <c r="D56" s="195"/>
      <c r="E56" s="195"/>
      <c r="F56" s="195"/>
      <c r="G56" s="195"/>
      <c r="H56" s="195"/>
      <c r="I56" s="195"/>
      <c r="J56" s="195"/>
      <c r="K56" s="195"/>
      <c r="L56" s="195"/>
      <c r="M56" s="195"/>
      <c r="N56" s="256"/>
      <c r="O56" s="195"/>
      <c r="P56" s="195"/>
      <c r="Q56" s="195"/>
      <c r="R56" s="195"/>
      <c r="S56" s="195"/>
      <c r="T56" s="195"/>
      <c r="U56" s="195"/>
      <c r="V56" s="195"/>
      <c r="W56" s="195"/>
      <c r="X56" s="195"/>
      <c r="Y56" s="195"/>
      <c r="Z56" s="256"/>
      <c r="AA56" s="195"/>
      <c r="AB56" s="195"/>
      <c r="AC56" s="195"/>
      <c r="AD56" s="195"/>
      <c r="AE56" s="195"/>
      <c r="AF56" s="195"/>
      <c r="AG56" s="195"/>
      <c r="AH56" s="195"/>
      <c r="AI56" s="195"/>
      <c r="AJ56" s="195"/>
      <c r="AK56" s="195"/>
      <c r="AL56" s="257"/>
    </row>
    <row r="57" spans="2:38" ht="16.5" customHeight="1" outlineLevel="1">
      <c r="B57" s="267"/>
      <c r="C57" s="268"/>
      <c r="D57" s="268"/>
      <c r="E57" s="268"/>
      <c r="F57" s="268"/>
      <c r="G57" s="268"/>
      <c r="H57" s="268"/>
      <c r="I57" s="268"/>
      <c r="J57" s="268"/>
      <c r="K57" s="268"/>
      <c r="L57" s="268"/>
      <c r="M57" s="268"/>
      <c r="N57" s="269"/>
      <c r="O57" s="268"/>
      <c r="P57" s="268"/>
      <c r="Q57" s="268"/>
      <c r="R57" s="268"/>
      <c r="S57" s="268"/>
      <c r="T57" s="268"/>
      <c r="U57" s="268"/>
      <c r="V57" s="268"/>
      <c r="W57" s="268"/>
      <c r="X57" s="268"/>
      <c r="Y57" s="268"/>
      <c r="Z57" s="269"/>
      <c r="AA57" s="268"/>
      <c r="AB57" s="268"/>
      <c r="AC57" s="268"/>
      <c r="AD57" s="268"/>
      <c r="AE57" s="268"/>
      <c r="AF57" s="268"/>
      <c r="AG57" s="268"/>
      <c r="AH57" s="268"/>
      <c r="AI57" s="268"/>
      <c r="AJ57" s="268"/>
      <c r="AK57" s="268"/>
      <c r="AL57" s="270"/>
    </row>
    <row r="58" spans="2:38" ht="16.5" customHeight="1">
      <c r="B58" s="186" t="s">
        <v>306</v>
      </c>
      <c r="C58" s="245">
        <f t="shared" ref="C58:AL58" si="4">SUM(C59:C64)</f>
        <v>0</v>
      </c>
      <c r="D58" s="245">
        <f t="shared" si="4"/>
        <v>1320</v>
      </c>
      <c r="E58" s="245">
        <f t="shared" si="4"/>
        <v>1320</v>
      </c>
      <c r="F58" s="245">
        <f t="shared" si="4"/>
        <v>1320</v>
      </c>
      <c r="G58" s="245">
        <f t="shared" si="4"/>
        <v>1320</v>
      </c>
      <c r="H58" s="245">
        <f t="shared" si="4"/>
        <v>1320</v>
      </c>
      <c r="I58" s="245">
        <f t="shared" si="4"/>
        <v>1320</v>
      </c>
      <c r="J58" s="245">
        <f t="shared" si="4"/>
        <v>1320</v>
      </c>
      <c r="K58" s="245">
        <f t="shared" si="4"/>
        <v>1320</v>
      </c>
      <c r="L58" s="245">
        <f t="shared" si="4"/>
        <v>1320</v>
      </c>
      <c r="M58" s="245">
        <f t="shared" si="4"/>
        <v>1320</v>
      </c>
      <c r="N58" s="246">
        <f t="shared" si="4"/>
        <v>1320</v>
      </c>
      <c r="O58" s="245">
        <f t="shared" si="4"/>
        <v>1980</v>
      </c>
      <c r="P58" s="245">
        <f t="shared" si="4"/>
        <v>1980</v>
      </c>
      <c r="Q58" s="245">
        <f t="shared" si="4"/>
        <v>1980</v>
      </c>
      <c r="R58" s="245">
        <f t="shared" si="4"/>
        <v>1980</v>
      </c>
      <c r="S58" s="245">
        <f t="shared" si="4"/>
        <v>1980</v>
      </c>
      <c r="T58" s="245">
        <f t="shared" si="4"/>
        <v>1980</v>
      </c>
      <c r="U58" s="245">
        <f t="shared" si="4"/>
        <v>1980</v>
      </c>
      <c r="V58" s="245">
        <f t="shared" si="4"/>
        <v>1980</v>
      </c>
      <c r="W58" s="245">
        <f t="shared" si="4"/>
        <v>1980</v>
      </c>
      <c r="X58" s="245">
        <f t="shared" si="4"/>
        <v>1980</v>
      </c>
      <c r="Y58" s="245">
        <f t="shared" si="4"/>
        <v>1980</v>
      </c>
      <c r="Z58" s="246">
        <f t="shared" si="4"/>
        <v>1980</v>
      </c>
      <c r="AA58" s="245">
        <f t="shared" si="4"/>
        <v>2640</v>
      </c>
      <c r="AB58" s="245">
        <f t="shared" si="4"/>
        <v>2640</v>
      </c>
      <c r="AC58" s="245">
        <f t="shared" si="4"/>
        <v>2640</v>
      </c>
      <c r="AD58" s="245">
        <f t="shared" si="4"/>
        <v>2640</v>
      </c>
      <c r="AE58" s="245">
        <f t="shared" si="4"/>
        <v>2640</v>
      </c>
      <c r="AF58" s="245">
        <f t="shared" si="4"/>
        <v>2640</v>
      </c>
      <c r="AG58" s="245">
        <f t="shared" si="4"/>
        <v>2640</v>
      </c>
      <c r="AH58" s="245">
        <f t="shared" si="4"/>
        <v>2640</v>
      </c>
      <c r="AI58" s="245">
        <f t="shared" si="4"/>
        <v>2640</v>
      </c>
      <c r="AJ58" s="245">
        <f t="shared" si="4"/>
        <v>2640</v>
      </c>
      <c r="AK58" s="245">
        <f t="shared" si="4"/>
        <v>2640</v>
      </c>
      <c r="AL58" s="247">
        <f t="shared" si="4"/>
        <v>2640</v>
      </c>
    </row>
    <row r="59" spans="2:38" ht="15.75" customHeight="1">
      <c r="B59" s="271" t="s">
        <v>307</v>
      </c>
      <c r="C59" s="253">
        <f>'P&amp;L'!C15</f>
        <v>0</v>
      </c>
      <c r="D59" s="253">
        <f>'P&amp;L'!D15</f>
        <v>1320</v>
      </c>
      <c r="E59" s="253">
        <f>'P&amp;L'!E15</f>
        <v>1320</v>
      </c>
      <c r="F59" s="253">
        <f>'P&amp;L'!F15</f>
        <v>1320</v>
      </c>
      <c r="G59" s="253">
        <f>'P&amp;L'!G15</f>
        <v>1320</v>
      </c>
      <c r="H59" s="253">
        <f>'P&amp;L'!H15</f>
        <v>1320</v>
      </c>
      <c r="I59" s="253">
        <f>'P&amp;L'!I15</f>
        <v>1320</v>
      </c>
      <c r="J59" s="253">
        <f>'P&amp;L'!J15</f>
        <v>1320</v>
      </c>
      <c r="K59" s="253">
        <f>'P&amp;L'!K15</f>
        <v>1320</v>
      </c>
      <c r="L59" s="253">
        <f>'P&amp;L'!L15</f>
        <v>1320</v>
      </c>
      <c r="M59" s="253">
        <f>'P&amp;L'!M15</f>
        <v>1320</v>
      </c>
      <c r="N59" s="254">
        <f>'P&amp;L'!N15</f>
        <v>1320</v>
      </c>
      <c r="O59" s="253">
        <f>'P&amp;L'!P15</f>
        <v>1980</v>
      </c>
      <c r="P59" s="253">
        <f>'P&amp;L'!Q15</f>
        <v>1980</v>
      </c>
      <c r="Q59" s="253">
        <f>'P&amp;L'!R15</f>
        <v>1980</v>
      </c>
      <c r="R59" s="253">
        <f>'P&amp;L'!S15</f>
        <v>1980</v>
      </c>
      <c r="S59" s="253">
        <f>'P&amp;L'!T15</f>
        <v>1980</v>
      </c>
      <c r="T59" s="253">
        <f>'P&amp;L'!U15</f>
        <v>1980</v>
      </c>
      <c r="U59" s="253">
        <f>'P&amp;L'!V15</f>
        <v>1980</v>
      </c>
      <c r="V59" s="253">
        <f>'P&amp;L'!W15</f>
        <v>1980</v>
      </c>
      <c r="W59" s="253">
        <f>'P&amp;L'!X15</f>
        <v>1980</v>
      </c>
      <c r="X59" s="253">
        <f>'P&amp;L'!Y15</f>
        <v>1980</v>
      </c>
      <c r="Y59" s="253">
        <f>'P&amp;L'!Z15</f>
        <v>1980</v>
      </c>
      <c r="Z59" s="254">
        <f>'P&amp;L'!AA15</f>
        <v>1980</v>
      </c>
      <c r="AA59" s="253">
        <f>'P&amp;L'!AC15</f>
        <v>2640</v>
      </c>
      <c r="AB59" s="253">
        <f>'P&amp;L'!AD15</f>
        <v>2640</v>
      </c>
      <c r="AC59" s="253">
        <f>'P&amp;L'!AE15</f>
        <v>2640</v>
      </c>
      <c r="AD59" s="253">
        <f>'P&amp;L'!AF15</f>
        <v>2640</v>
      </c>
      <c r="AE59" s="253">
        <f>'P&amp;L'!AG15</f>
        <v>2640</v>
      </c>
      <c r="AF59" s="253">
        <f>'P&amp;L'!AH15</f>
        <v>2640</v>
      </c>
      <c r="AG59" s="253">
        <f>'P&amp;L'!AI15</f>
        <v>2640</v>
      </c>
      <c r="AH59" s="253">
        <f>'P&amp;L'!AJ15</f>
        <v>2640</v>
      </c>
      <c r="AI59" s="253">
        <f>'P&amp;L'!AK15</f>
        <v>2640</v>
      </c>
      <c r="AJ59" s="253">
        <f>'P&amp;L'!AL15</f>
        <v>2640</v>
      </c>
      <c r="AK59" s="253">
        <f>'P&amp;L'!AM15</f>
        <v>2640</v>
      </c>
      <c r="AL59" s="255">
        <f>'P&amp;L'!AN15</f>
        <v>2640</v>
      </c>
    </row>
    <row r="60" spans="2:38" ht="15.75" customHeight="1">
      <c r="B60" s="241" t="s">
        <v>153</v>
      </c>
      <c r="C60" s="195">
        <f>'P&amp;L'!C16</f>
        <v>0</v>
      </c>
      <c r="D60" s="195">
        <f>'P&amp;L'!D16</f>
        <v>0</v>
      </c>
      <c r="E60" s="195">
        <f>'P&amp;L'!E16</f>
        <v>0</v>
      </c>
      <c r="F60" s="195">
        <f>'P&amp;L'!F16</f>
        <v>0</v>
      </c>
      <c r="G60" s="195">
        <f>'P&amp;L'!G16</f>
        <v>0</v>
      </c>
      <c r="H60" s="195">
        <f>'P&amp;L'!H16</f>
        <v>0</v>
      </c>
      <c r="I60" s="195">
        <f>'P&amp;L'!I16</f>
        <v>0</v>
      </c>
      <c r="J60" s="195">
        <f>'P&amp;L'!J16</f>
        <v>0</v>
      </c>
      <c r="K60" s="195">
        <f>'P&amp;L'!K16</f>
        <v>0</v>
      </c>
      <c r="L60" s="195">
        <f>'P&amp;L'!L16</f>
        <v>0</v>
      </c>
      <c r="M60" s="195">
        <f>'P&amp;L'!M16</f>
        <v>0</v>
      </c>
      <c r="N60" s="256">
        <f>'P&amp;L'!N16</f>
        <v>0</v>
      </c>
      <c r="O60" s="195">
        <f>'P&amp;L'!P16</f>
        <v>0</v>
      </c>
      <c r="P60" s="195">
        <f>'P&amp;L'!Q16</f>
        <v>0</v>
      </c>
      <c r="Q60" s="195">
        <f>'P&amp;L'!R16</f>
        <v>0</v>
      </c>
      <c r="R60" s="195">
        <f>'P&amp;L'!S16</f>
        <v>0</v>
      </c>
      <c r="S60" s="195">
        <f>'P&amp;L'!T16</f>
        <v>0</v>
      </c>
      <c r="T60" s="195">
        <f>'P&amp;L'!U16</f>
        <v>0</v>
      </c>
      <c r="U60" s="195">
        <f>'P&amp;L'!V16</f>
        <v>0</v>
      </c>
      <c r="V60" s="195">
        <f>'P&amp;L'!W16</f>
        <v>0</v>
      </c>
      <c r="W60" s="195">
        <f>'P&amp;L'!X16</f>
        <v>0</v>
      </c>
      <c r="X60" s="195">
        <f>'P&amp;L'!Y16</f>
        <v>0</v>
      </c>
      <c r="Y60" s="195">
        <f>'P&amp;L'!Z16</f>
        <v>0</v>
      </c>
      <c r="Z60" s="256">
        <f>'P&amp;L'!AA16</f>
        <v>0</v>
      </c>
      <c r="AA60" s="195">
        <f>'P&amp;L'!AC16</f>
        <v>0</v>
      </c>
      <c r="AB60" s="195">
        <f>'P&amp;L'!AD16</f>
        <v>0</v>
      </c>
      <c r="AC60" s="195">
        <f>'P&amp;L'!AE16</f>
        <v>0</v>
      </c>
      <c r="AD60" s="195">
        <f>'P&amp;L'!AF16</f>
        <v>0</v>
      </c>
      <c r="AE60" s="195">
        <f>'P&amp;L'!AG16</f>
        <v>0</v>
      </c>
      <c r="AF60" s="195">
        <f>'P&amp;L'!AH16</f>
        <v>0</v>
      </c>
      <c r="AG60" s="195">
        <f>'P&amp;L'!AI16</f>
        <v>0</v>
      </c>
      <c r="AH60" s="195">
        <f>'P&amp;L'!AJ16</f>
        <v>0</v>
      </c>
      <c r="AI60" s="195">
        <f>'P&amp;L'!AK16</f>
        <v>0</v>
      </c>
      <c r="AJ60" s="195">
        <f>'P&amp;L'!AL16</f>
        <v>0</v>
      </c>
      <c r="AK60" s="195">
        <f>'P&amp;L'!AM16</f>
        <v>0</v>
      </c>
      <c r="AL60" s="257">
        <f>'P&amp;L'!AN16</f>
        <v>0</v>
      </c>
    </row>
    <row r="61" spans="2:38" ht="15.75" customHeight="1">
      <c r="B61" s="241" t="s">
        <v>154</v>
      </c>
      <c r="C61" s="195">
        <f>'P&amp;L'!C17</f>
        <v>0</v>
      </c>
      <c r="D61" s="195">
        <f>'P&amp;L'!D17</f>
        <v>0</v>
      </c>
      <c r="E61" s="195">
        <f>'P&amp;L'!E17</f>
        <v>0</v>
      </c>
      <c r="F61" s="195">
        <f>'P&amp;L'!F17</f>
        <v>0</v>
      </c>
      <c r="G61" s="195">
        <f>'P&amp;L'!G17</f>
        <v>0</v>
      </c>
      <c r="H61" s="195">
        <f>'P&amp;L'!H17</f>
        <v>0</v>
      </c>
      <c r="I61" s="195">
        <f>'P&amp;L'!I17</f>
        <v>0</v>
      </c>
      <c r="J61" s="195">
        <f>'P&amp;L'!J17</f>
        <v>0</v>
      </c>
      <c r="K61" s="195">
        <f>'P&amp;L'!K17</f>
        <v>0</v>
      </c>
      <c r="L61" s="195">
        <f>'P&amp;L'!L17</f>
        <v>0</v>
      </c>
      <c r="M61" s="195">
        <f>'P&amp;L'!M17</f>
        <v>0</v>
      </c>
      <c r="N61" s="256">
        <f>'P&amp;L'!N17</f>
        <v>0</v>
      </c>
      <c r="O61" s="195">
        <f>'P&amp;L'!P17</f>
        <v>0</v>
      </c>
      <c r="P61" s="195">
        <f>'P&amp;L'!Q17</f>
        <v>0</v>
      </c>
      <c r="Q61" s="195">
        <f>'P&amp;L'!R17</f>
        <v>0</v>
      </c>
      <c r="R61" s="195">
        <f>'P&amp;L'!S17</f>
        <v>0</v>
      </c>
      <c r="S61" s="195">
        <f>'P&amp;L'!T17</f>
        <v>0</v>
      </c>
      <c r="T61" s="195">
        <f>'P&amp;L'!U17</f>
        <v>0</v>
      </c>
      <c r="U61" s="195">
        <f>'P&amp;L'!V17</f>
        <v>0</v>
      </c>
      <c r="V61" s="195">
        <f>'P&amp;L'!W17</f>
        <v>0</v>
      </c>
      <c r="W61" s="195">
        <f>'P&amp;L'!X17</f>
        <v>0</v>
      </c>
      <c r="X61" s="195">
        <f>'P&amp;L'!Y17</f>
        <v>0</v>
      </c>
      <c r="Y61" s="195">
        <f>'P&amp;L'!Z17</f>
        <v>0</v>
      </c>
      <c r="Z61" s="256">
        <f>'P&amp;L'!AA17</f>
        <v>0</v>
      </c>
      <c r="AA61" s="195">
        <f>'P&amp;L'!AC17</f>
        <v>0</v>
      </c>
      <c r="AB61" s="195">
        <f>'P&amp;L'!AD17</f>
        <v>0</v>
      </c>
      <c r="AC61" s="195">
        <f>'P&amp;L'!AE17</f>
        <v>0</v>
      </c>
      <c r="AD61" s="195">
        <f>'P&amp;L'!AF17</f>
        <v>0</v>
      </c>
      <c r="AE61" s="195">
        <f>'P&amp;L'!AG17</f>
        <v>0</v>
      </c>
      <c r="AF61" s="195">
        <f>'P&amp;L'!AH17</f>
        <v>0</v>
      </c>
      <c r="AG61" s="195">
        <f>'P&amp;L'!AI17</f>
        <v>0</v>
      </c>
      <c r="AH61" s="195">
        <f>'P&amp;L'!AJ17</f>
        <v>0</v>
      </c>
      <c r="AI61" s="195">
        <f>'P&amp;L'!AK17</f>
        <v>0</v>
      </c>
      <c r="AJ61" s="195">
        <f>'P&amp;L'!AL17</f>
        <v>0</v>
      </c>
      <c r="AK61" s="195">
        <f>'P&amp;L'!AM17</f>
        <v>0</v>
      </c>
      <c r="AL61" s="257">
        <f>'P&amp;L'!AN17</f>
        <v>0</v>
      </c>
    </row>
    <row r="62" spans="2:38" ht="15.75" customHeight="1">
      <c r="B62" s="241" t="s">
        <v>155</v>
      </c>
      <c r="C62" s="195">
        <f>'P&amp;L'!C18</f>
        <v>0</v>
      </c>
      <c r="D62" s="195">
        <f>'P&amp;L'!D18</f>
        <v>0</v>
      </c>
      <c r="E62" s="195">
        <f>'P&amp;L'!E18</f>
        <v>0</v>
      </c>
      <c r="F62" s="195">
        <f>'P&amp;L'!F18</f>
        <v>0</v>
      </c>
      <c r="G62" s="195">
        <f>'P&amp;L'!G18</f>
        <v>0</v>
      </c>
      <c r="H62" s="195">
        <f>'P&amp;L'!H18</f>
        <v>0</v>
      </c>
      <c r="I62" s="195">
        <f>'P&amp;L'!I18</f>
        <v>0</v>
      </c>
      <c r="J62" s="195">
        <f>'P&amp;L'!J18</f>
        <v>0</v>
      </c>
      <c r="K62" s="195">
        <f>'P&amp;L'!K18</f>
        <v>0</v>
      </c>
      <c r="L62" s="195">
        <f>'P&amp;L'!L18</f>
        <v>0</v>
      </c>
      <c r="M62" s="195">
        <f>'P&amp;L'!M18</f>
        <v>0</v>
      </c>
      <c r="N62" s="256">
        <f>'P&amp;L'!N18</f>
        <v>0</v>
      </c>
      <c r="O62" s="195">
        <f>'P&amp;L'!P18</f>
        <v>0</v>
      </c>
      <c r="P62" s="195">
        <f>'P&amp;L'!Q18</f>
        <v>0</v>
      </c>
      <c r="Q62" s="195">
        <f>'P&amp;L'!R18</f>
        <v>0</v>
      </c>
      <c r="R62" s="195">
        <f>'P&amp;L'!S18</f>
        <v>0</v>
      </c>
      <c r="S62" s="195">
        <f>'P&amp;L'!T18</f>
        <v>0</v>
      </c>
      <c r="T62" s="195">
        <f>'P&amp;L'!U18</f>
        <v>0</v>
      </c>
      <c r="U62" s="195">
        <f>'P&amp;L'!V18</f>
        <v>0</v>
      </c>
      <c r="V62" s="195">
        <f>'P&amp;L'!W18</f>
        <v>0</v>
      </c>
      <c r="W62" s="195">
        <f>'P&amp;L'!X18</f>
        <v>0</v>
      </c>
      <c r="X62" s="195">
        <f>'P&amp;L'!Y18</f>
        <v>0</v>
      </c>
      <c r="Y62" s="195">
        <f>'P&amp;L'!Z18</f>
        <v>0</v>
      </c>
      <c r="Z62" s="256">
        <f>'P&amp;L'!AA18</f>
        <v>0</v>
      </c>
      <c r="AA62" s="195">
        <f>'P&amp;L'!AC18</f>
        <v>0</v>
      </c>
      <c r="AB62" s="195">
        <f>'P&amp;L'!AD18</f>
        <v>0</v>
      </c>
      <c r="AC62" s="195">
        <f>'P&amp;L'!AE18</f>
        <v>0</v>
      </c>
      <c r="AD62" s="195">
        <f>'P&amp;L'!AF18</f>
        <v>0</v>
      </c>
      <c r="AE62" s="195">
        <f>'P&amp;L'!AG18</f>
        <v>0</v>
      </c>
      <c r="AF62" s="195">
        <f>'P&amp;L'!AH18</f>
        <v>0</v>
      </c>
      <c r="AG62" s="195">
        <f>'P&amp;L'!AI18</f>
        <v>0</v>
      </c>
      <c r="AH62" s="195">
        <f>'P&amp;L'!AJ18</f>
        <v>0</v>
      </c>
      <c r="AI62" s="195">
        <f>'P&amp;L'!AK18</f>
        <v>0</v>
      </c>
      <c r="AJ62" s="195">
        <f>'P&amp;L'!AL18</f>
        <v>0</v>
      </c>
      <c r="AK62" s="195">
        <f>'P&amp;L'!AM18</f>
        <v>0</v>
      </c>
      <c r="AL62" s="257">
        <f>'P&amp;L'!AN18</f>
        <v>0</v>
      </c>
    </row>
    <row r="63" spans="2:38" ht="15.75" customHeight="1">
      <c r="B63" s="241" t="s">
        <v>156</v>
      </c>
      <c r="C63" s="195">
        <f>'P&amp;L'!C19</f>
        <v>0</v>
      </c>
      <c r="D63" s="195">
        <f>'P&amp;L'!D19</f>
        <v>0</v>
      </c>
      <c r="E63" s="195">
        <f>'P&amp;L'!E19</f>
        <v>0</v>
      </c>
      <c r="F63" s="195">
        <f>'P&amp;L'!F19</f>
        <v>0</v>
      </c>
      <c r="G63" s="195">
        <f>'P&amp;L'!G19</f>
        <v>0</v>
      </c>
      <c r="H63" s="195">
        <f>'P&amp;L'!H19</f>
        <v>0</v>
      </c>
      <c r="I63" s="195">
        <f>'P&amp;L'!I19</f>
        <v>0</v>
      </c>
      <c r="J63" s="195">
        <f>'P&amp;L'!J19</f>
        <v>0</v>
      </c>
      <c r="K63" s="195">
        <f>'P&amp;L'!K19</f>
        <v>0</v>
      </c>
      <c r="L63" s="195">
        <f>'P&amp;L'!L19</f>
        <v>0</v>
      </c>
      <c r="M63" s="195">
        <f>'P&amp;L'!M19</f>
        <v>0</v>
      </c>
      <c r="N63" s="256">
        <f>'P&amp;L'!N19</f>
        <v>0</v>
      </c>
      <c r="O63" s="195">
        <f>'P&amp;L'!P19</f>
        <v>0</v>
      </c>
      <c r="P63" s="195">
        <f>'P&amp;L'!Q19</f>
        <v>0</v>
      </c>
      <c r="Q63" s="195">
        <f>'P&amp;L'!R19</f>
        <v>0</v>
      </c>
      <c r="R63" s="195">
        <f>'P&amp;L'!S19</f>
        <v>0</v>
      </c>
      <c r="S63" s="195">
        <f>'P&amp;L'!T19</f>
        <v>0</v>
      </c>
      <c r="T63" s="195">
        <f>'P&amp;L'!U19</f>
        <v>0</v>
      </c>
      <c r="U63" s="195">
        <f>'P&amp;L'!V19</f>
        <v>0</v>
      </c>
      <c r="V63" s="195">
        <f>'P&amp;L'!W19</f>
        <v>0</v>
      </c>
      <c r="W63" s="195">
        <f>'P&amp;L'!X19</f>
        <v>0</v>
      </c>
      <c r="X63" s="195">
        <f>'P&amp;L'!Y19</f>
        <v>0</v>
      </c>
      <c r="Y63" s="195">
        <f>'P&amp;L'!Z19</f>
        <v>0</v>
      </c>
      <c r="Z63" s="256">
        <f>'P&amp;L'!AA19</f>
        <v>0</v>
      </c>
      <c r="AA63" s="195">
        <f>'P&amp;L'!AC19</f>
        <v>0</v>
      </c>
      <c r="AB63" s="195">
        <f>'P&amp;L'!AD19</f>
        <v>0</v>
      </c>
      <c r="AC63" s="195">
        <f>'P&amp;L'!AE19</f>
        <v>0</v>
      </c>
      <c r="AD63" s="195">
        <f>'P&amp;L'!AF19</f>
        <v>0</v>
      </c>
      <c r="AE63" s="195">
        <f>'P&amp;L'!AG19</f>
        <v>0</v>
      </c>
      <c r="AF63" s="195">
        <f>'P&amp;L'!AH19</f>
        <v>0</v>
      </c>
      <c r="AG63" s="195">
        <f>'P&amp;L'!AI19</f>
        <v>0</v>
      </c>
      <c r="AH63" s="195">
        <f>'P&amp;L'!AJ19</f>
        <v>0</v>
      </c>
      <c r="AI63" s="195">
        <f>'P&amp;L'!AK19</f>
        <v>0</v>
      </c>
      <c r="AJ63" s="195">
        <f>'P&amp;L'!AL19</f>
        <v>0</v>
      </c>
      <c r="AK63" s="195">
        <f>'P&amp;L'!AM19</f>
        <v>0</v>
      </c>
      <c r="AL63" s="257">
        <f>'P&amp;L'!AN19</f>
        <v>0</v>
      </c>
    </row>
    <row r="64" spans="2:38" ht="16.5" customHeight="1">
      <c r="B64" s="267" t="s">
        <v>267</v>
      </c>
      <c r="C64" s="268">
        <f>'P&amp;L'!C20</f>
        <v>0</v>
      </c>
      <c r="D64" s="268">
        <f>'P&amp;L'!D20</f>
        <v>0</v>
      </c>
      <c r="E64" s="268">
        <f>'P&amp;L'!E20</f>
        <v>0</v>
      </c>
      <c r="F64" s="268">
        <f>'P&amp;L'!F20</f>
        <v>0</v>
      </c>
      <c r="G64" s="268">
        <f>'P&amp;L'!G20</f>
        <v>0</v>
      </c>
      <c r="H64" s="268">
        <f>'P&amp;L'!H20</f>
        <v>0</v>
      </c>
      <c r="I64" s="268">
        <f>'P&amp;L'!I20</f>
        <v>0</v>
      </c>
      <c r="J64" s="268">
        <f>'P&amp;L'!J20</f>
        <v>0</v>
      </c>
      <c r="K64" s="268">
        <f>'P&amp;L'!K20</f>
        <v>0</v>
      </c>
      <c r="L64" s="268">
        <f>'P&amp;L'!L20</f>
        <v>0</v>
      </c>
      <c r="M64" s="268">
        <f>'P&amp;L'!M20</f>
        <v>0</v>
      </c>
      <c r="N64" s="269">
        <f>'P&amp;L'!N20</f>
        <v>0</v>
      </c>
      <c r="O64" s="268">
        <f>'P&amp;L'!P20</f>
        <v>0</v>
      </c>
      <c r="P64" s="268">
        <f>'P&amp;L'!Q20</f>
        <v>0</v>
      </c>
      <c r="Q64" s="268">
        <f>'P&amp;L'!R20</f>
        <v>0</v>
      </c>
      <c r="R64" s="268">
        <f>'P&amp;L'!S20</f>
        <v>0</v>
      </c>
      <c r="S64" s="268">
        <f>'P&amp;L'!T20</f>
        <v>0</v>
      </c>
      <c r="T64" s="268">
        <f>'P&amp;L'!U20</f>
        <v>0</v>
      </c>
      <c r="U64" s="268">
        <f>'P&amp;L'!V20</f>
        <v>0</v>
      </c>
      <c r="V64" s="268">
        <f>'P&amp;L'!W20</f>
        <v>0</v>
      </c>
      <c r="W64" s="268">
        <f>'P&amp;L'!X20</f>
        <v>0</v>
      </c>
      <c r="X64" s="268">
        <f>'P&amp;L'!Y20</f>
        <v>0</v>
      </c>
      <c r="Y64" s="268">
        <f>'P&amp;L'!Z20</f>
        <v>0</v>
      </c>
      <c r="Z64" s="269">
        <f>'P&amp;L'!AA20</f>
        <v>0</v>
      </c>
      <c r="AA64" s="268">
        <f>'P&amp;L'!AC20</f>
        <v>0</v>
      </c>
      <c r="AB64" s="268">
        <f>'P&amp;L'!AD20</f>
        <v>0</v>
      </c>
      <c r="AC64" s="268">
        <f>'P&amp;L'!AE20</f>
        <v>0</v>
      </c>
      <c r="AD64" s="268">
        <f>'P&amp;L'!AF20</f>
        <v>0</v>
      </c>
      <c r="AE64" s="268">
        <f>'P&amp;L'!AG20</f>
        <v>0</v>
      </c>
      <c r="AF64" s="268">
        <f>'P&amp;L'!AH20</f>
        <v>0</v>
      </c>
      <c r="AG64" s="268">
        <f>'P&amp;L'!AI20</f>
        <v>0</v>
      </c>
      <c r="AH64" s="268">
        <f>'P&amp;L'!AJ20</f>
        <v>0</v>
      </c>
      <c r="AI64" s="268">
        <f>'P&amp;L'!AK20</f>
        <v>0</v>
      </c>
      <c r="AJ64" s="268">
        <f>'P&amp;L'!AL20</f>
        <v>0</v>
      </c>
      <c r="AK64" s="268">
        <f>'P&amp;L'!AM20</f>
        <v>0</v>
      </c>
      <c r="AL64" s="270">
        <f>'P&amp;L'!AN20</f>
        <v>0</v>
      </c>
    </row>
    <row r="65" spans="2:38" ht="16.5" customHeight="1">
      <c r="B65" s="186" t="s">
        <v>308</v>
      </c>
      <c r="C65" s="245">
        <f t="shared" ref="C65:AL65" si="5">SUM(C66:C69)</f>
        <v>0</v>
      </c>
      <c r="D65" s="245">
        <f t="shared" si="5"/>
        <v>0</v>
      </c>
      <c r="E65" s="245">
        <f t="shared" si="5"/>
        <v>0</v>
      </c>
      <c r="F65" s="245">
        <f t="shared" si="5"/>
        <v>0</v>
      </c>
      <c r="G65" s="245">
        <f t="shared" si="5"/>
        <v>0</v>
      </c>
      <c r="H65" s="245">
        <f t="shared" si="5"/>
        <v>0</v>
      </c>
      <c r="I65" s="245">
        <f t="shared" si="5"/>
        <v>0</v>
      </c>
      <c r="J65" s="245">
        <f t="shared" si="5"/>
        <v>0</v>
      </c>
      <c r="K65" s="245">
        <f t="shared" si="5"/>
        <v>0</v>
      </c>
      <c r="L65" s="245">
        <f t="shared" si="5"/>
        <v>0</v>
      </c>
      <c r="M65" s="245">
        <f t="shared" si="5"/>
        <v>0</v>
      </c>
      <c r="N65" s="246">
        <f t="shared" si="5"/>
        <v>0</v>
      </c>
      <c r="O65" s="245">
        <f t="shared" si="5"/>
        <v>0</v>
      </c>
      <c r="P65" s="245">
        <f t="shared" si="5"/>
        <v>0</v>
      </c>
      <c r="Q65" s="245">
        <f t="shared" si="5"/>
        <v>0</v>
      </c>
      <c r="R65" s="245">
        <f t="shared" si="5"/>
        <v>0</v>
      </c>
      <c r="S65" s="245">
        <f t="shared" si="5"/>
        <v>0</v>
      </c>
      <c r="T65" s="245">
        <f t="shared" si="5"/>
        <v>0</v>
      </c>
      <c r="U65" s="245">
        <f t="shared" si="5"/>
        <v>0</v>
      </c>
      <c r="V65" s="245">
        <f t="shared" si="5"/>
        <v>0</v>
      </c>
      <c r="W65" s="245">
        <f t="shared" si="5"/>
        <v>0</v>
      </c>
      <c r="X65" s="245">
        <f t="shared" si="5"/>
        <v>0</v>
      </c>
      <c r="Y65" s="245">
        <f t="shared" si="5"/>
        <v>0</v>
      </c>
      <c r="Z65" s="246">
        <f t="shared" si="5"/>
        <v>0</v>
      </c>
      <c r="AA65" s="245">
        <f t="shared" si="5"/>
        <v>0</v>
      </c>
      <c r="AB65" s="245">
        <f t="shared" si="5"/>
        <v>0</v>
      </c>
      <c r="AC65" s="245">
        <f t="shared" si="5"/>
        <v>0</v>
      </c>
      <c r="AD65" s="245">
        <f t="shared" si="5"/>
        <v>0</v>
      </c>
      <c r="AE65" s="245">
        <f t="shared" si="5"/>
        <v>0</v>
      </c>
      <c r="AF65" s="245">
        <f t="shared" si="5"/>
        <v>0</v>
      </c>
      <c r="AG65" s="245">
        <f t="shared" si="5"/>
        <v>0</v>
      </c>
      <c r="AH65" s="245">
        <f t="shared" si="5"/>
        <v>0</v>
      </c>
      <c r="AI65" s="245">
        <f t="shared" si="5"/>
        <v>0</v>
      </c>
      <c r="AJ65" s="245">
        <f t="shared" si="5"/>
        <v>0</v>
      </c>
      <c r="AK65" s="245">
        <f t="shared" si="5"/>
        <v>0</v>
      </c>
      <c r="AL65" s="247">
        <f t="shared" si="5"/>
        <v>0</v>
      </c>
    </row>
    <row r="66" spans="2:38" ht="15.75" customHeight="1">
      <c r="B66" s="271" t="s">
        <v>309</v>
      </c>
      <c r="C66" s="272"/>
      <c r="D66" s="272"/>
      <c r="E66" s="272"/>
      <c r="F66" s="272"/>
      <c r="G66" s="272"/>
      <c r="H66" s="272"/>
      <c r="I66" s="272"/>
      <c r="J66" s="272"/>
      <c r="K66" s="272"/>
      <c r="L66" s="272"/>
      <c r="M66" s="272"/>
      <c r="N66" s="273"/>
      <c r="O66" s="272"/>
      <c r="P66" s="272"/>
      <c r="Q66" s="272"/>
      <c r="R66" s="272"/>
      <c r="S66" s="272"/>
      <c r="T66" s="272"/>
      <c r="U66" s="272"/>
      <c r="V66" s="272"/>
      <c r="W66" s="272"/>
      <c r="X66" s="272"/>
      <c r="Y66" s="272"/>
      <c r="Z66" s="273"/>
      <c r="AA66" s="272"/>
      <c r="AB66" s="272"/>
      <c r="AC66" s="272"/>
      <c r="AD66" s="272"/>
      <c r="AE66" s="272"/>
      <c r="AF66" s="272"/>
      <c r="AG66" s="272"/>
      <c r="AH66" s="272"/>
      <c r="AI66" s="272"/>
      <c r="AJ66" s="272"/>
      <c r="AK66" s="272"/>
      <c r="AL66" s="274"/>
    </row>
    <row r="67" spans="2:38" ht="15.75" customHeight="1">
      <c r="B67" s="241" t="s">
        <v>310</v>
      </c>
      <c r="C67" s="249">
        <f>Loans!C49</f>
        <v>0</v>
      </c>
      <c r="D67" s="249">
        <f>Loans!D49</f>
        <v>0</v>
      </c>
      <c r="E67" s="249">
        <f>Loans!E49</f>
        <v>0</v>
      </c>
      <c r="F67" s="249">
        <f>Loans!F49</f>
        <v>0</v>
      </c>
      <c r="G67" s="249">
        <f>Loans!G49</f>
        <v>0</v>
      </c>
      <c r="H67" s="249">
        <f>Loans!H49</f>
        <v>0</v>
      </c>
      <c r="I67" s="249">
        <f>Loans!I49</f>
        <v>0</v>
      </c>
      <c r="J67" s="249">
        <f>Loans!J49</f>
        <v>0</v>
      </c>
      <c r="K67" s="249">
        <f>Loans!K49</f>
        <v>0</v>
      </c>
      <c r="L67" s="249">
        <f>Loans!L49</f>
        <v>0</v>
      </c>
      <c r="M67" s="249">
        <f>Loans!M49</f>
        <v>0</v>
      </c>
      <c r="N67" s="250">
        <f>Loans!N49</f>
        <v>0</v>
      </c>
      <c r="O67" s="249">
        <f>Loans!O49</f>
        <v>0</v>
      </c>
      <c r="P67" s="249">
        <f>Loans!P49</f>
        <v>0</v>
      </c>
      <c r="Q67" s="249">
        <f>Loans!Q49</f>
        <v>0</v>
      </c>
      <c r="R67" s="249">
        <f>Loans!R49</f>
        <v>0</v>
      </c>
      <c r="S67" s="249">
        <f>Loans!S49</f>
        <v>0</v>
      </c>
      <c r="T67" s="249">
        <f>Loans!T49</f>
        <v>0</v>
      </c>
      <c r="U67" s="249">
        <f>Loans!U49</f>
        <v>0</v>
      </c>
      <c r="V67" s="249">
        <f>Loans!V49</f>
        <v>0</v>
      </c>
      <c r="W67" s="249">
        <f>Loans!W49</f>
        <v>0</v>
      </c>
      <c r="X67" s="249">
        <f>Loans!X49</f>
        <v>0</v>
      </c>
      <c r="Y67" s="249">
        <f>Loans!Y49</f>
        <v>0</v>
      </c>
      <c r="Z67" s="250">
        <f>Loans!Z49</f>
        <v>0</v>
      </c>
      <c r="AA67" s="249">
        <f>Loans!AA49</f>
        <v>0</v>
      </c>
      <c r="AB67" s="249">
        <f>Loans!AB49</f>
        <v>0</v>
      </c>
      <c r="AC67" s="249">
        <f>Loans!AC49</f>
        <v>0</v>
      </c>
      <c r="AD67" s="249">
        <f>Loans!AD49</f>
        <v>0</v>
      </c>
      <c r="AE67" s="249">
        <f>Loans!AE49</f>
        <v>0</v>
      </c>
      <c r="AF67" s="249">
        <f>Loans!AF49</f>
        <v>0</v>
      </c>
      <c r="AG67" s="249">
        <f>Loans!AG49</f>
        <v>0</v>
      </c>
      <c r="AH67" s="249">
        <f>Loans!AH49</f>
        <v>0</v>
      </c>
      <c r="AI67" s="249">
        <f>Loans!AI49</f>
        <v>0</v>
      </c>
      <c r="AJ67" s="249">
        <f>Loans!AJ49</f>
        <v>0</v>
      </c>
      <c r="AK67" s="249">
        <f>Loans!AK49</f>
        <v>0</v>
      </c>
      <c r="AL67" s="251">
        <f>Loans!AL49</f>
        <v>0</v>
      </c>
    </row>
    <row r="68" spans="2:38" ht="15.75" customHeight="1">
      <c r="B68" s="241" t="s">
        <v>311</v>
      </c>
      <c r="C68" s="249">
        <f>Loans!C48</f>
        <v>0</v>
      </c>
      <c r="D68" s="249">
        <f>Loans!D48</f>
        <v>0</v>
      </c>
      <c r="E68" s="249">
        <f>Loans!E48</f>
        <v>0</v>
      </c>
      <c r="F68" s="249">
        <f>Loans!F48</f>
        <v>0</v>
      </c>
      <c r="G68" s="249">
        <f>Loans!G48</f>
        <v>0</v>
      </c>
      <c r="H68" s="249">
        <f>Loans!H48</f>
        <v>0</v>
      </c>
      <c r="I68" s="249">
        <f>Loans!I48</f>
        <v>0</v>
      </c>
      <c r="J68" s="249">
        <f>Loans!J48</f>
        <v>0</v>
      </c>
      <c r="K68" s="249">
        <f>Loans!K48</f>
        <v>0</v>
      </c>
      <c r="L68" s="249">
        <f>Loans!L48</f>
        <v>0</v>
      </c>
      <c r="M68" s="249">
        <f>Loans!M48</f>
        <v>0</v>
      </c>
      <c r="N68" s="250">
        <f>Loans!N48</f>
        <v>0</v>
      </c>
      <c r="O68" s="249">
        <f>Loans!O48</f>
        <v>0</v>
      </c>
      <c r="P68" s="249">
        <f>Loans!P48</f>
        <v>0</v>
      </c>
      <c r="Q68" s="249">
        <f>Loans!Q48</f>
        <v>0</v>
      </c>
      <c r="R68" s="249">
        <f>Loans!R48</f>
        <v>0</v>
      </c>
      <c r="S68" s="249">
        <f>Loans!S48</f>
        <v>0</v>
      </c>
      <c r="T68" s="249">
        <f>Loans!T48</f>
        <v>0</v>
      </c>
      <c r="U68" s="249">
        <f>Loans!U48</f>
        <v>0</v>
      </c>
      <c r="V68" s="249">
        <f>Loans!V48</f>
        <v>0</v>
      </c>
      <c r="W68" s="249">
        <f>Loans!W48</f>
        <v>0</v>
      </c>
      <c r="X68" s="249">
        <f>Loans!X48</f>
        <v>0</v>
      </c>
      <c r="Y68" s="249">
        <f>Loans!Y48</f>
        <v>0</v>
      </c>
      <c r="Z68" s="250">
        <f>Loans!Z48</f>
        <v>0</v>
      </c>
      <c r="AA68" s="249">
        <f>Loans!AA48</f>
        <v>0</v>
      </c>
      <c r="AB68" s="249">
        <f>Loans!AB48</f>
        <v>0</v>
      </c>
      <c r="AC68" s="249">
        <f>Loans!AC48</f>
        <v>0</v>
      </c>
      <c r="AD68" s="249">
        <f>Loans!AD48</f>
        <v>0</v>
      </c>
      <c r="AE68" s="249">
        <f>Loans!AE48</f>
        <v>0</v>
      </c>
      <c r="AF68" s="249">
        <f>Loans!AF48</f>
        <v>0</v>
      </c>
      <c r="AG68" s="249">
        <f>Loans!AG48</f>
        <v>0</v>
      </c>
      <c r="AH68" s="249">
        <f>Loans!AH48</f>
        <v>0</v>
      </c>
      <c r="AI68" s="249">
        <f>Loans!AI48</f>
        <v>0</v>
      </c>
      <c r="AJ68" s="249">
        <f>Loans!AJ48</f>
        <v>0</v>
      </c>
      <c r="AK68" s="249">
        <f>Loans!AK48</f>
        <v>0</v>
      </c>
      <c r="AL68" s="251">
        <f>Loans!AL48</f>
        <v>0</v>
      </c>
    </row>
    <row r="69" spans="2:38" ht="16.5" customHeight="1">
      <c r="B69" s="267" t="s">
        <v>312</v>
      </c>
      <c r="C69" s="275"/>
      <c r="D69" s="275"/>
      <c r="E69" s="275"/>
      <c r="F69" s="275"/>
      <c r="G69" s="275"/>
      <c r="H69" s="275"/>
      <c r="I69" s="275"/>
      <c r="J69" s="275"/>
      <c r="K69" s="275"/>
      <c r="L69" s="275"/>
      <c r="M69" s="275"/>
      <c r="N69" s="276"/>
      <c r="O69" s="275"/>
      <c r="P69" s="275"/>
      <c r="Q69" s="275"/>
      <c r="R69" s="275"/>
      <c r="S69" s="275"/>
      <c r="T69" s="275"/>
      <c r="U69" s="275"/>
      <c r="V69" s="275"/>
      <c r="W69" s="275"/>
      <c r="X69" s="275"/>
      <c r="Y69" s="275"/>
      <c r="Z69" s="276"/>
      <c r="AA69" s="275"/>
      <c r="AB69" s="275"/>
      <c r="AC69" s="275"/>
      <c r="AD69" s="275"/>
      <c r="AE69" s="275"/>
      <c r="AF69" s="275"/>
      <c r="AG69" s="275"/>
      <c r="AH69" s="275"/>
      <c r="AI69" s="275"/>
      <c r="AJ69" s="275"/>
      <c r="AK69" s="275"/>
      <c r="AL69" s="277"/>
    </row>
    <row r="70" spans="2:38" ht="16.5" customHeight="1">
      <c r="B70" s="244" t="s">
        <v>313</v>
      </c>
      <c r="C70" s="278">
        <f t="shared" ref="C70:AL70" si="6">SUM(C71:C72)</f>
        <v>0</v>
      </c>
      <c r="D70" s="278">
        <f t="shared" si="6"/>
        <v>0</v>
      </c>
      <c r="E70" s="278">
        <f t="shared" si="6"/>
        <v>0</v>
      </c>
      <c r="F70" s="278">
        <f t="shared" si="6"/>
        <v>0</v>
      </c>
      <c r="G70" s="278">
        <f t="shared" si="6"/>
        <v>0</v>
      </c>
      <c r="H70" s="278">
        <f t="shared" si="6"/>
        <v>0</v>
      </c>
      <c r="I70" s="278">
        <f t="shared" si="6"/>
        <v>0</v>
      </c>
      <c r="J70" s="278">
        <f t="shared" si="6"/>
        <v>0</v>
      </c>
      <c r="K70" s="278">
        <f t="shared" si="6"/>
        <v>0</v>
      </c>
      <c r="L70" s="278">
        <f t="shared" si="6"/>
        <v>0</v>
      </c>
      <c r="M70" s="278">
        <f t="shared" si="6"/>
        <v>0</v>
      </c>
      <c r="N70" s="279">
        <f t="shared" si="6"/>
        <v>0</v>
      </c>
      <c r="O70" s="278">
        <f t="shared" si="6"/>
        <v>0</v>
      </c>
      <c r="P70" s="278">
        <f t="shared" si="6"/>
        <v>0</v>
      </c>
      <c r="Q70" s="278">
        <f t="shared" si="6"/>
        <v>0</v>
      </c>
      <c r="R70" s="278">
        <f t="shared" si="6"/>
        <v>0</v>
      </c>
      <c r="S70" s="278">
        <f t="shared" si="6"/>
        <v>0</v>
      </c>
      <c r="T70" s="278">
        <f t="shared" si="6"/>
        <v>0</v>
      </c>
      <c r="U70" s="278">
        <f t="shared" si="6"/>
        <v>0</v>
      </c>
      <c r="V70" s="278">
        <f t="shared" si="6"/>
        <v>0</v>
      </c>
      <c r="W70" s="278">
        <f t="shared" si="6"/>
        <v>0</v>
      </c>
      <c r="X70" s="278">
        <f t="shared" si="6"/>
        <v>0</v>
      </c>
      <c r="Y70" s="278">
        <f t="shared" si="6"/>
        <v>0</v>
      </c>
      <c r="Z70" s="279">
        <f t="shared" si="6"/>
        <v>0</v>
      </c>
      <c r="AA70" s="278">
        <f t="shared" si="6"/>
        <v>0</v>
      </c>
      <c r="AB70" s="278">
        <f t="shared" si="6"/>
        <v>0</v>
      </c>
      <c r="AC70" s="278">
        <f t="shared" si="6"/>
        <v>0</v>
      </c>
      <c r="AD70" s="278">
        <f t="shared" si="6"/>
        <v>0</v>
      </c>
      <c r="AE70" s="278">
        <f t="shared" si="6"/>
        <v>0</v>
      </c>
      <c r="AF70" s="278">
        <f t="shared" si="6"/>
        <v>0</v>
      </c>
      <c r="AG70" s="278">
        <f t="shared" si="6"/>
        <v>0</v>
      </c>
      <c r="AH70" s="278">
        <f t="shared" si="6"/>
        <v>0</v>
      </c>
      <c r="AI70" s="278">
        <f t="shared" si="6"/>
        <v>0</v>
      </c>
      <c r="AJ70" s="278">
        <f t="shared" si="6"/>
        <v>0</v>
      </c>
      <c r="AK70" s="278">
        <f t="shared" si="6"/>
        <v>0</v>
      </c>
      <c r="AL70" s="280">
        <f t="shared" si="6"/>
        <v>0</v>
      </c>
    </row>
    <row r="71" spans="2:38" ht="16.5" customHeight="1">
      <c r="B71" s="267" t="s">
        <v>314</v>
      </c>
      <c r="C71" s="281">
        <f>'Investment Plan'!E7</f>
        <v>0</v>
      </c>
      <c r="D71" s="281">
        <f>'Investment Plan'!F7</f>
        <v>0</v>
      </c>
      <c r="E71" s="281">
        <f>'Investment Plan'!G7</f>
        <v>0</v>
      </c>
      <c r="F71" s="281">
        <f>'Investment Plan'!H7</f>
        <v>0</v>
      </c>
      <c r="G71" s="281">
        <f>'Investment Plan'!I7</f>
        <v>0</v>
      </c>
      <c r="H71" s="281">
        <f>'Investment Plan'!J7</f>
        <v>0</v>
      </c>
      <c r="I71" s="281">
        <f>'Investment Plan'!K7</f>
        <v>0</v>
      </c>
      <c r="J71" s="281">
        <f>'Investment Plan'!L7</f>
        <v>0</v>
      </c>
      <c r="K71" s="281">
        <f>'Investment Plan'!M7</f>
        <v>0</v>
      </c>
      <c r="L71" s="281">
        <f>'Investment Plan'!N7</f>
        <v>0</v>
      </c>
      <c r="M71" s="281">
        <f>'Investment Plan'!O7</f>
        <v>0</v>
      </c>
      <c r="N71" s="281">
        <f>'Investment Plan'!P7</f>
        <v>0</v>
      </c>
      <c r="O71" s="281">
        <f>'Investment Plan'!E30</f>
        <v>0</v>
      </c>
      <c r="P71" s="281">
        <f>'Investment Plan'!F30</f>
        <v>0</v>
      </c>
      <c r="Q71" s="281">
        <f>'Investment Plan'!G30</f>
        <v>0</v>
      </c>
      <c r="R71" s="281">
        <f>'Investment Plan'!H30</f>
        <v>0</v>
      </c>
      <c r="S71" s="281">
        <f>'Investment Plan'!I30</f>
        <v>0</v>
      </c>
      <c r="T71" s="281">
        <f>'Investment Plan'!J30</f>
        <v>0</v>
      </c>
      <c r="U71" s="281">
        <f>'Investment Plan'!K30</f>
        <v>0</v>
      </c>
      <c r="V71" s="281">
        <f>'Investment Plan'!L30</f>
        <v>0</v>
      </c>
      <c r="W71" s="281">
        <f>'Investment Plan'!M30</f>
        <v>0</v>
      </c>
      <c r="X71" s="281">
        <f>'Investment Plan'!N30</f>
        <v>0</v>
      </c>
      <c r="Y71" s="281">
        <f>'Investment Plan'!O30</f>
        <v>0</v>
      </c>
      <c r="Z71" s="281">
        <f>'Investment Plan'!P30</f>
        <v>0</v>
      </c>
      <c r="AA71" s="281">
        <f>'Investment Plan'!E53</f>
        <v>0</v>
      </c>
      <c r="AB71" s="281">
        <f>'Investment Plan'!F53</f>
        <v>0</v>
      </c>
      <c r="AC71" s="281">
        <f>'Investment Plan'!G53</f>
        <v>0</v>
      </c>
      <c r="AD71" s="281">
        <f>'Investment Plan'!H53</f>
        <v>0</v>
      </c>
      <c r="AE71" s="281">
        <f>'Investment Plan'!I53</f>
        <v>0</v>
      </c>
      <c r="AF71" s="281">
        <f>'Investment Plan'!J53</f>
        <v>0</v>
      </c>
      <c r="AG71" s="281">
        <f>'Investment Plan'!K53</f>
        <v>0</v>
      </c>
      <c r="AH71" s="281">
        <f>'Investment Plan'!L53</f>
        <v>0</v>
      </c>
      <c r="AI71" s="281">
        <f>'Investment Plan'!M53</f>
        <v>0</v>
      </c>
      <c r="AJ71" s="281">
        <f>'Investment Plan'!N53</f>
        <v>0</v>
      </c>
      <c r="AK71" s="281">
        <f>'Investment Plan'!O53</f>
        <v>0</v>
      </c>
      <c r="AL71" s="281">
        <f>'Investment Plan'!P53</f>
        <v>0</v>
      </c>
    </row>
    <row r="72" spans="2:38" ht="16.5" customHeight="1">
      <c r="B72" s="267" t="s">
        <v>315</v>
      </c>
      <c r="C72" s="281">
        <f>'Investment Plan'!E16</f>
        <v>0</v>
      </c>
      <c r="D72" s="281">
        <f>'Investment Plan'!F16</f>
        <v>0</v>
      </c>
      <c r="E72" s="281">
        <f>'Investment Plan'!G16</f>
        <v>0</v>
      </c>
      <c r="F72" s="281">
        <f>'Investment Plan'!H16</f>
        <v>0</v>
      </c>
      <c r="G72" s="281">
        <f>'Investment Plan'!I16</f>
        <v>0</v>
      </c>
      <c r="H72" s="281">
        <f>'Investment Plan'!J16</f>
        <v>0</v>
      </c>
      <c r="I72" s="281">
        <f>'Investment Plan'!K16</f>
        <v>0</v>
      </c>
      <c r="J72" s="281">
        <f>'Investment Plan'!L16</f>
        <v>0</v>
      </c>
      <c r="K72" s="281">
        <f>'Investment Plan'!M16</f>
        <v>0</v>
      </c>
      <c r="L72" s="281">
        <f>'Investment Plan'!N16</f>
        <v>0</v>
      </c>
      <c r="M72" s="281">
        <f>'Investment Plan'!O16</f>
        <v>0</v>
      </c>
      <c r="N72" s="281">
        <f>'Investment Plan'!P16</f>
        <v>0</v>
      </c>
      <c r="O72" s="281">
        <f>'Investment Plan'!E39</f>
        <v>0</v>
      </c>
      <c r="P72" s="281">
        <f>'Investment Plan'!F39</f>
        <v>0</v>
      </c>
      <c r="Q72" s="281">
        <f>'Investment Plan'!G39</f>
        <v>0</v>
      </c>
      <c r="R72" s="281">
        <f>'Investment Plan'!H39</f>
        <v>0</v>
      </c>
      <c r="S72" s="281">
        <f>'Investment Plan'!I39</f>
        <v>0</v>
      </c>
      <c r="T72" s="281">
        <f>'Investment Plan'!J39</f>
        <v>0</v>
      </c>
      <c r="U72" s="281">
        <f>'Investment Plan'!K39</f>
        <v>0</v>
      </c>
      <c r="V72" s="281">
        <f>'Investment Plan'!L39</f>
        <v>0</v>
      </c>
      <c r="W72" s="281">
        <f>'Investment Plan'!M39</f>
        <v>0</v>
      </c>
      <c r="X72" s="281">
        <f>'Investment Plan'!N39</f>
        <v>0</v>
      </c>
      <c r="Y72" s="281">
        <f>'Investment Plan'!O39</f>
        <v>0</v>
      </c>
      <c r="Z72" s="281">
        <f>'Investment Plan'!P39</f>
        <v>0</v>
      </c>
      <c r="AA72" s="281">
        <f>'Investment Plan'!E62</f>
        <v>0</v>
      </c>
      <c r="AB72" s="281">
        <f>'Investment Plan'!F62</f>
        <v>0</v>
      </c>
      <c r="AC72" s="281">
        <f>'Investment Plan'!G62</f>
        <v>0</v>
      </c>
      <c r="AD72" s="281">
        <f>'Investment Plan'!H62</f>
        <v>0</v>
      </c>
      <c r="AE72" s="281">
        <f>'Investment Plan'!I62</f>
        <v>0</v>
      </c>
      <c r="AF72" s="281">
        <f>'Investment Plan'!J62</f>
        <v>0</v>
      </c>
      <c r="AG72" s="281">
        <f>'Investment Plan'!K62</f>
        <v>0</v>
      </c>
      <c r="AH72" s="281">
        <f>'Investment Plan'!L62</f>
        <v>0</v>
      </c>
      <c r="AI72" s="281">
        <f>'Investment Plan'!M62</f>
        <v>0</v>
      </c>
      <c r="AJ72" s="281">
        <f>'Investment Plan'!N62</f>
        <v>0</v>
      </c>
      <c r="AK72" s="281">
        <f>'Investment Plan'!O62</f>
        <v>0</v>
      </c>
      <c r="AL72" s="281">
        <f>'Investment Plan'!P62</f>
        <v>0</v>
      </c>
    </row>
    <row r="73" spans="2:38" ht="16.5" customHeight="1">
      <c r="B73" s="244" t="s">
        <v>316</v>
      </c>
      <c r="C73" s="249">
        <v>0</v>
      </c>
      <c r="D73" s="249">
        <v>0</v>
      </c>
      <c r="E73" s="249">
        <v>0</v>
      </c>
      <c r="F73" s="249">
        <v>0</v>
      </c>
      <c r="G73" s="249">
        <v>0</v>
      </c>
      <c r="H73" s="249">
        <v>0</v>
      </c>
      <c r="I73" s="249">
        <v>0</v>
      </c>
      <c r="J73" s="249">
        <v>0</v>
      </c>
      <c r="K73" s="249">
        <v>0</v>
      </c>
      <c r="L73" s="249">
        <v>0</v>
      </c>
      <c r="M73" s="249">
        <v>0</v>
      </c>
      <c r="N73" s="250">
        <v>0</v>
      </c>
      <c r="O73" s="249">
        <v>0</v>
      </c>
      <c r="P73" s="249">
        <v>0</v>
      </c>
      <c r="Q73" s="249">
        <v>0</v>
      </c>
      <c r="R73" s="249">
        <v>0</v>
      </c>
      <c r="S73" s="249">
        <v>0</v>
      </c>
      <c r="T73" s="249">
        <v>0</v>
      </c>
      <c r="U73" s="249">
        <f>'P&amp;L'!$O$36</f>
        <v>0</v>
      </c>
      <c r="V73" s="249">
        <v>0</v>
      </c>
      <c r="W73" s="249">
        <v>0</v>
      </c>
      <c r="X73" s="249">
        <v>0</v>
      </c>
      <c r="Y73" s="249">
        <v>0</v>
      </c>
      <c r="Z73" s="250">
        <v>0</v>
      </c>
      <c r="AA73" s="249">
        <v>0</v>
      </c>
      <c r="AB73" s="249">
        <v>0</v>
      </c>
      <c r="AC73" s="249">
        <v>0</v>
      </c>
      <c r="AD73" s="249">
        <v>0</v>
      </c>
      <c r="AE73" s="249">
        <v>0</v>
      </c>
      <c r="AF73" s="249">
        <v>0</v>
      </c>
      <c r="AG73" s="249">
        <f>'P&amp;L'!$AB$36</f>
        <v>0</v>
      </c>
      <c r="AH73" s="249">
        <v>0</v>
      </c>
      <c r="AI73" s="249">
        <v>0</v>
      </c>
      <c r="AJ73" s="249">
        <v>0</v>
      </c>
      <c r="AK73" s="249">
        <v>0</v>
      </c>
      <c r="AL73" s="251">
        <v>0</v>
      </c>
    </row>
    <row r="74" spans="2:38" ht="32.25" customHeight="1">
      <c r="B74" s="218" t="s">
        <v>317</v>
      </c>
      <c r="C74" s="127"/>
      <c r="D74" s="127"/>
      <c r="E74" s="127"/>
      <c r="F74" s="127"/>
      <c r="G74" s="127"/>
      <c r="H74" s="127"/>
      <c r="I74" s="127"/>
      <c r="J74" s="127"/>
      <c r="K74" s="127"/>
      <c r="L74" s="127"/>
      <c r="M74" s="127"/>
      <c r="N74" s="127"/>
      <c r="O74" s="127"/>
      <c r="P74" s="127"/>
      <c r="Q74" s="127"/>
    </row>
    <row r="75" spans="2:38" ht="16.5" customHeight="1">
      <c r="B75" s="241"/>
      <c r="C75" s="173" t="s">
        <v>76</v>
      </c>
      <c r="D75" s="127"/>
      <c r="E75" s="127"/>
      <c r="F75" s="127"/>
      <c r="G75" s="127"/>
      <c r="H75" s="127"/>
      <c r="I75" s="127"/>
      <c r="J75" s="127"/>
      <c r="K75" s="127"/>
      <c r="L75" s="127"/>
      <c r="M75" s="127"/>
      <c r="N75" s="127"/>
      <c r="O75" s="173" t="s">
        <v>99</v>
      </c>
      <c r="P75" s="127"/>
      <c r="Q75" s="127"/>
      <c r="AA75" s="122" t="s">
        <v>100</v>
      </c>
    </row>
    <row r="76" spans="2:38" ht="16.5" customHeight="1">
      <c r="B76" s="244" t="s">
        <v>318</v>
      </c>
      <c r="C76" s="245">
        <f>$C$6</f>
        <v>0</v>
      </c>
      <c r="D76" s="245">
        <f t="shared" ref="D76:AL76" si="7">C79</f>
        <v>0</v>
      </c>
      <c r="E76" s="245">
        <f t="shared" si="7"/>
        <v>-1320</v>
      </c>
      <c r="F76" s="245">
        <f t="shared" si="7"/>
        <v>-2640</v>
      </c>
      <c r="G76" s="245">
        <f t="shared" si="7"/>
        <v>-3960</v>
      </c>
      <c r="H76" s="245">
        <f t="shared" si="7"/>
        <v>-5280</v>
      </c>
      <c r="I76" s="245">
        <f t="shared" si="7"/>
        <v>-6600</v>
      </c>
      <c r="J76" s="245">
        <f t="shared" si="7"/>
        <v>-7920</v>
      </c>
      <c r="K76" s="245">
        <f t="shared" si="7"/>
        <v>-9240</v>
      </c>
      <c r="L76" s="245">
        <f t="shared" si="7"/>
        <v>-10560</v>
      </c>
      <c r="M76" s="245">
        <f t="shared" si="7"/>
        <v>-11880</v>
      </c>
      <c r="N76" s="246">
        <f t="shared" si="7"/>
        <v>-13200</v>
      </c>
      <c r="O76" s="245">
        <f t="shared" si="7"/>
        <v>-14520</v>
      </c>
      <c r="P76" s="245">
        <f t="shared" si="7"/>
        <v>-14500</v>
      </c>
      <c r="Q76" s="245">
        <f t="shared" si="7"/>
        <v>-14480</v>
      </c>
      <c r="R76" s="245">
        <f t="shared" si="7"/>
        <v>-16460</v>
      </c>
      <c r="S76" s="245">
        <f t="shared" si="7"/>
        <v>-18440</v>
      </c>
      <c r="T76" s="245">
        <f t="shared" si="7"/>
        <v>-20420</v>
      </c>
      <c r="U76" s="245">
        <f t="shared" si="7"/>
        <v>-22400</v>
      </c>
      <c r="V76" s="245">
        <f t="shared" si="7"/>
        <v>-24380</v>
      </c>
      <c r="W76" s="245">
        <f t="shared" si="7"/>
        <v>-26360</v>
      </c>
      <c r="X76" s="245">
        <f t="shared" si="7"/>
        <v>-28340</v>
      </c>
      <c r="Y76" s="245">
        <f t="shared" si="7"/>
        <v>-30320</v>
      </c>
      <c r="Z76" s="246">
        <f t="shared" si="7"/>
        <v>-32300</v>
      </c>
      <c r="AA76" s="245">
        <f t="shared" si="7"/>
        <v>-34280</v>
      </c>
      <c r="AB76" s="245">
        <f t="shared" si="7"/>
        <v>-36920</v>
      </c>
      <c r="AC76" s="245">
        <f t="shared" si="7"/>
        <v>-39560</v>
      </c>
      <c r="AD76" s="245">
        <f t="shared" si="7"/>
        <v>-42200</v>
      </c>
      <c r="AE76" s="245">
        <f t="shared" si="7"/>
        <v>-44840</v>
      </c>
      <c r="AF76" s="245">
        <f t="shared" si="7"/>
        <v>-47480</v>
      </c>
      <c r="AG76" s="245">
        <f t="shared" si="7"/>
        <v>-50120</v>
      </c>
      <c r="AH76" s="245">
        <f t="shared" si="7"/>
        <v>-52760</v>
      </c>
      <c r="AI76" s="245">
        <f t="shared" si="7"/>
        <v>-55400</v>
      </c>
      <c r="AJ76" s="245">
        <f t="shared" si="7"/>
        <v>-58040</v>
      </c>
      <c r="AK76" s="245">
        <f t="shared" si="7"/>
        <v>-60680</v>
      </c>
      <c r="AL76" s="245">
        <f t="shared" si="7"/>
        <v>-63320</v>
      </c>
    </row>
    <row r="77" spans="2:38" ht="15.75" customHeight="1">
      <c r="B77" s="271" t="s">
        <v>319</v>
      </c>
      <c r="C77" s="253">
        <f t="shared" ref="C77:AL77" si="8">+C15</f>
        <v>0</v>
      </c>
      <c r="D77" s="253">
        <f t="shared" si="8"/>
        <v>0</v>
      </c>
      <c r="E77" s="253">
        <f t="shared" si="8"/>
        <v>0</v>
      </c>
      <c r="F77" s="253">
        <f t="shared" si="8"/>
        <v>0</v>
      </c>
      <c r="G77" s="253">
        <f t="shared" si="8"/>
        <v>0</v>
      </c>
      <c r="H77" s="253">
        <f t="shared" si="8"/>
        <v>0</v>
      </c>
      <c r="I77" s="253">
        <f t="shared" si="8"/>
        <v>0</v>
      </c>
      <c r="J77" s="253">
        <f t="shared" si="8"/>
        <v>0</v>
      </c>
      <c r="K77" s="253">
        <f t="shared" si="8"/>
        <v>0</v>
      </c>
      <c r="L77" s="253">
        <f t="shared" si="8"/>
        <v>0</v>
      </c>
      <c r="M77" s="253">
        <f t="shared" si="8"/>
        <v>0</v>
      </c>
      <c r="N77" s="254">
        <f t="shared" si="8"/>
        <v>0</v>
      </c>
      <c r="O77" s="253">
        <f t="shared" si="8"/>
        <v>2000</v>
      </c>
      <c r="P77" s="253">
        <f t="shared" si="8"/>
        <v>2000</v>
      </c>
      <c r="Q77" s="253">
        <f t="shared" si="8"/>
        <v>0</v>
      </c>
      <c r="R77" s="253">
        <f t="shared" si="8"/>
        <v>0</v>
      </c>
      <c r="S77" s="253">
        <f t="shared" si="8"/>
        <v>0</v>
      </c>
      <c r="T77" s="253">
        <f t="shared" si="8"/>
        <v>0</v>
      </c>
      <c r="U77" s="253">
        <f t="shared" si="8"/>
        <v>0</v>
      </c>
      <c r="V77" s="253">
        <f t="shared" si="8"/>
        <v>0</v>
      </c>
      <c r="W77" s="253">
        <f t="shared" si="8"/>
        <v>0</v>
      </c>
      <c r="X77" s="253">
        <f t="shared" si="8"/>
        <v>0</v>
      </c>
      <c r="Y77" s="253">
        <f t="shared" si="8"/>
        <v>0</v>
      </c>
      <c r="Z77" s="254">
        <f t="shared" si="8"/>
        <v>0</v>
      </c>
      <c r="AA77" s="253">
        <f t="shared" si="8"/>
        <v>0</v>
      </c>
      <c r="AB77" s="253">
        <f t="shared" si="8"/>
        <v>0</v>
      </c>
      <c r="AC77" s="253">
        <f t="shared" si="8"/>
        <v>0</v>
      </c>
      <c r="AD77" s="253">
        <f t="shared" si="8"/>
        <v>0</v>
      </c>
      <c r="AE77" s="253">
        <f t="shared" si="8"/>
        <v>0</v>
      </c>
      <c r="AF77" s="253">
        <f t="shared" si="8"/>
        <v>0</v>
      </c>
      <c r="AG77" s="253">
        <f t="shared" si="8"/>
        <v>0</v>
      </c>
      <c r="AH77" s="253">
        <f t="shared" si="8"/>
        <v>0</v>
      </c>
      <c r="AI77" s="253">
        <f t="shared" si="8"/>
        <v>0</v>
      </c>
      <c r="AJ77" s="253">
        <f t="shared" si="8"/>
        <v>0</v>
      </c>
      <c r="AK77" s="253">
        <f t="shared" si="8"/>
        <v>0</v>
      </c>
      <c r="AL77" s="253">
        <f t="shared" si="8"/>
        <v>0</v>
      </c>
    </row>
    <row r="78" spans="2:38" ht="16.5" customHeight="1">
      <c r="B78" s="267" t="s">
        <v>320</v>
      </c>
      <c r="C78" s="268">
        <f t="shared" ref="C78:AL78" si="9">C43</f>
        <v>0</v>
      </c>
      <c r="D78" s="268">
        <f t="shared" si="9"/>
        <v>1320</v>
      </c>
      <c r="E78" s="268">
        <f t="shared" si="9"/>
        <v>1320</v>
      </c>
      <c r="F78" s="268">
        <f t="shared" si="9"/>
        <v>1320</v>
      </c>
      <c r="G78" s="268">
        <f t="shared" si="9"/>
        <v>1320</v>
      </c>
      <c r="H78" s="268">
        <f t="shared" si="9"/>
        <v>1320</v>
      </c>
      <c r="I78" s="268">
        <f t="shared" si="9"/>
        <v>1320</v>
      </c>
      <c r="J78" s="268">
        <f t="shared" si="9"/>
        <v>1320</v>
      </c>
      <c r="K78" s="268">
        <f t="shared" si="9"/>
        <v>1320</v>
      </c>
      <c r="L78" s="268">
        <f t="shared" si="9"/>
        <v>1320</v>
      </c>
      <c r="M78" s="268">
        <f t="shared" si="9"/>
        <v>1320</v>
      </c>
      <c r="N78" s="269">
        <f t="shared" si="9"/>
        <v>1320</v>
      </c>
      <c r="O78" s="268">
        <f t="shared" si="9"/>
        <v>1980</v>
      </c>
      <c r="P78" s="195">
        <f t="shared" si="9"/>
        <v>1980</v>
      </c>
      <c r="Q78" s="195">
        <f t="shared" si="9"/>
        <v>1980</v>
      </c>
      <c r="R78" s="195">
        <f t="shared" si="9"/>
        <v>1980</v>
      </c>
      <c r="S78" s="195">
        <f t="shared" si="9"/>
        <v>1980</v>
      </c>
      <c r="T78" s="195">
        <f t="shared" si="9"/>
        <v>1980</v>
      </c>
      <c r="U78" s="195">
        <f t="shared" si="9"/>
        <v>1980</v>
      </c>
      <c r="V78" s="195">
        <f t="shared" si="9"/>
        <v>1980</v>
      </c>
      <c r="W78" s="195">
        <f t="shared" si="9"/>
        <v>1980</v>
      </c>
      <c r="X78" s="195">
        <f t="shared" si="9"/>
        <v>1980</v>
      </c>
      <c r="Y78" s="195">
        <f t="shared" si="9"/>
        <v>1980</v>
      </c>
      <c r="Z78" s="256">
        <f t="shared" si="9"/>
        <v>1980</v>
      </c>
      <c r="AA78" s="195">
        <f t="shared" si="9"/>
        <v>2640</v>
      </c>
      <c r="AB78" s="195">
        <f t="shared" si="9"/>
        <v>2640</v>
      </c>
      <c r="AC78" s="195">
        <f t="shared" si="9"/>
        <v>2640</v>
      </c>
      <c r="AD78" s="195">
        <f t="shared" si="9"/>
        <v>2640</v>
      </c>
      <c r="AE78" s="195">
        <f t="shared" si="9"/>
        <v>2640</v>
      </c>
      <c r="AF78" s="195">
        <f t="shared" si="9"/>
        <v>2640</v>
      </c>
      <c r="AG78" s="195">
        <f t="shared" si="9"/>
        <v>2640</v>
      </c>
      <c r="AH78" s="195">
        <f t="shared" si="9"/>
        <v>2640</v>
      </c>
      <c r="AI78" s="195">
        <f t="shared" si="9"/>
        <v>2640</v>
      </c>
      <c r="AJ78" s="195">
        <f t="shared" si="9"/>
        <v>2640</v>
      </c>
      <c r="AK78" s="195">
        <f t="shared" si="9"/>
        <v>2640</v>
      </c>
      <c r="AL78" s="195">
        <f t="shared" si="9"/>
        <v>2640</v>
      </c>
    </row>
    <row r="79" spans="2:38" ht="16.5" customHeight="1">
      <c r="B79" s="244" t="s">
        <v>321</v>
      </c>
      <c r="C79" s="245">
        <f t="shared" ref="C79:AL79" si="10">+C76+C77-C78</f>
        <v>0</v>
      </c>
      <c r="D79" s="245">
        <f t="shared" si="10"/>
        <v>-1320</v>
      </c>
      <c r="E79" s="245">
        <f t="shared" si="10"/>
        <v>-2640</v>
      </c>
      <c r="F79" s="245">
        <f t="shared" si="10"/>
        <v>-3960</v>
      </c>
      <c r="G79" s="245">
        <f t="shared" si="10"/>
        <v>-5280</v>
      </c>
      <c r="H79" s="245">
        <f t="shared" si="10"/>
        <v>-6600</v>
      </c>
      <c r="I79" s="245">
        <f t="shared" si="10"/>
        <v>-7920</v>
      </c>
      <c r="J79" s="245">
        <f t="shared" si="10"/>
        <v>-9240</v>
      </c>
      <c r="K79" s="245">
        <f t="shared" si="10"/>
        <v>-10560</v>
      </c>
      <c r="L79" s="245">
        <f t="shared" si="10"/>
        <v>-11880</v>
      </c>
      <c r="M79" s="245">
        <f t="shared" si="10"/>
        <v>-13200</v>
      </c>
      <c r="N79" s="246">
        <f t="shared" si="10"/>
        <v>-14520</v>
      </c>
      <c r="O79" s="245">
        <f t="shared" si="10"/>
        <v>-14500</v>
      </c>
      <c r="P79" s="245">
        <f t="shared" si="10"/>
        <v>-14480</v>
      </c>
      <c r="Q79" s="245">
        <f t="shared" si="10"/>
        <v>-16460</v>
      </c>
      <c r="R79" s="245">
        <f t="shared" si="10"/>
        <v>-18440</v>
      </c>
      <c r="S79" s="245">
        <f t="shared" si="10"/>
        <v>-20420</v>
      </c>
      <c r="T79" s="245">
        <f t="shared" si="10"/>
        <v>-22400</v>
      </c>
      <c r="U79" s="245">
        <f t="shared" si="10"/>
        <v>-24380</v>
      </c>
      <c r="V79" s="245">
        <f t="shared" si="10"/>
        <v>-26360</v>
      </c>
      <c r="W79" s="245">
        <f t="shared" si="10"/>
        <v>-28340</v>
      </c>
      <c r="X79" s="245">
        <f t="shared" si="10"/>
        <v>-30320</v>
      </c>
      <c r="Y79" s="245">
        <f t="shared" si="10"/>
        <v>-32300</v>
      </c>
      <c r="Z79" s="246">
        <f t="shared" si="10"/>
        <v>-34280</v>
      </c>
      <c r="AA79" s="245">
        <f t="shared" si="10"/>
        <v>-36920</v>
      </c>
      <c r="AB79" s="245">
        <f t="shared" si="10"/>
        <v>-39560</v>
      </c>
      <c r="AC79" s="245">
        <f t="shared" si="10"/>
        <v>-42200</v>
      </c>
      <c r="AD79" s="245">
        <f t="shared" si="10"/>
        <v>-44840</v>
      </c>
      <c r="AE79" s="245">
        <f t="shared" si="10"/>
        <v>-47480</v>
      </c>
      <c r="AF79" s="245">
        <f t="shared" si="10"/>
        <v>-50120</v>
      </c>
      <c r="AG79" s="245">
        <f t="shared" si="10"/>
        <v>-52760</v>
      </c>
      <c r="AH79" s="245">
        <f t="shared" si="10"/>
        <v>-55400</v>
      </c>
      <c r="AI79" s="245">
        <f t="shared" si="10"/>
        <v>-58040</v>
      </c>
      <c r="AJ79" s="245">
        <f t="shared" si="10"/>
        <v>-60680</v>
      </c>
      <c r="AK79" s="245">
        <f t="shared" si="10"/>
        <v>-63320</v>
      </c>
      <c r="AL79" s="245">
        <f t="shared" si="10"/>
        <v>-65960</v>
      </c>
    </row>
    <row r="80" spans="2:38" ht="15.75" customHeight="1">
      <c r="B80" s="206"/>
    </row>
    <row r="81" spans="2:38" ht="15.75" customHeight="1">
      <c r="B81" s="244" t="s">
        <v>322</v>
      </c>
      <c r="C81" s="245">
        <f>MIN(C79:AL79)</f>
        <v>-65960</v>
      </c>
      <c r="D81" s="282">
        <f>INDEX($C$11:$AL$11,1,MATCH(C81,$C$79:$AL$79,0))</f>
        <v>46357</v>
      </c>
      <c r="E81" s="206"/>
      <c r="F81" s="206"/>
      <c r="G81" s="206"/>
      <c r="H81" s="206"/>
      <c r="I81" s="206"/>
      <c r="J81" s="206"/>
      <c r="K81" s="206"/>
      <c r="L81" s="206"/>
      <c r="M81" s="206"/>
      <c r="N81" s="206"/>
    </row>
    <row r="82" spans="2:38" ht="15.75" customHeight="1">
      <c r="B82" s="206"/>
      <c r="C82" s="206"/>
      <c r="D82" s="206"/>
      <c r="E82" s="206"/>
      <c r="F82" s="206"/>
      <c r="G82" s="206"/>
      <c r="H82" s="206"/>
      <c r="I82" s="206"/>
      <c r="J82" s="206"/>
      <c r="K82" s="206"/>
      <c r="L82" s="206"/>
      <c r="M82" s="206"/>
      <c r="N82" s="206"/>
    </row>
    <row r="83" spans="2:38" ht="15.75" customHeight="1">
      <c r="C83" s="283">
        <f>'Investment Plan'!$E$6</f>
        <v>45292</v>
      </c>
      <c r="D83" s="283">
        <f t="shared" ref="D83:AL83" si="11">EDATE(C83,1)</f>
        <v>45323</v>
      </c>
      <c r="E83" s="283">
        <f t="shared" si="11"/>
        <v>45352</v>
      </c>
      <c r="F83" s="283">
        <f t="shared" si="11"/>
        <v>45383</v>
      </c>
      <c r="G83" s="283">
        <f t="shared" si="11"/>
        <v>45413</v>
      </c>
      <c r="H83" s="283">
        <f t="shared" si="11"/>
        <v>45444</v>
      </c>
      <c r="I83" s="283">
        <f t="shared" si="11"/>
        <v>45474</v>
      </c>
      <c r="J83" s="283">
        <f t="shared" si="11"/>
        <v>45505</v>
      </c>
      <c r="K83" s="283">
        <f t="shared" si="11"/>
        <v>45536</v>
      </c>
      <c r="L83" s="283">
        <f t="shared" si="11"/>
        <v>45566</v>
      </c>
      <c r="M83" s="283">
        <f t="shared" si="11"/>
        <v>45597</v>
      </c>
      <c r="N83" s="283">
        <f t="shared" si="11"/>
        <v>45627</v>
      </c>
      <c r="O83" s="283">
        <f t="shared" si="11"/>
        <v>45658</v>
      </c>
      <c r="P83" s="283">
        <f t="shared" si="11"/>
        <v>45689</v>
      </c>
      <c r="Q83" s="283">
        <f t="shared" si="11"/>
        <v>45717</v>
      </c>
      <c r="R83" s="283">
        <f t="shared" si="11"/>
        <v>45748</v>
      </c>
      <c r="S83" s="283">
        <f t="shared" si="11"/>
        <v>45778</v>
      </c>
      <c r="T83" s="283">
        <f t="shared" si="11"/>
        <v>45809</v>
      </c>
      <c r="U83" s="283">
        <f t="shared" si="11"/>
        <v>45839</v>
      </c>
      <c r="V83" s="283">
        <f t="shared" si="11"/>
        <v>45870</v>
      </c>
      <c r="W83" s="283">
        <f t="shared" si="11"/>
        <v>45901</v>
      </c>
      <c r="X83" s="283">
        <f t="shared" si="11"/>
        <v>45931</v>
      </c>
      <c r="Y83" s="283">
        <f t="shared" si="11"/>
        <v>45962</v>
      </c>
      <c r="Z83" s="283">
        <f t="shared" si="11"/>
        <v>45992</v>
      </c>
      <c r="AA83" s="283">
        <f t="shared" si="11"/>
        <v>46023</v>
      </c>
      <c r="AB83" s="283">
        <f t="shared" si="11"/>
        <v>46054</v>
      </c>
      <c r="AC83" s="283">
        <f t="shared" si="11"/>
        <v>46082</v>
      </c>
      <c r="AD83" s="283">
        <f t="shared" si="11"/>
        <v>46113</v>
      </c>
      <c r="AE83" s="283">
        <f t="shared" si="11"/>
        <v>46143</v>
      </c>
      <c r="AF83" s="283">
        <f t="shared" si="11"/>
        <v>46174</v>
      </c>
      <c r="AG83" s="283">
        <f t="shared" si="11"/>
        <v>46204</v>
      </c>
      <c r="AH83" s="283">
        <f t="shared" si="11"/>
        <v>46235</v>
      </c>
      <c r="AI83" s="283">
        <f t="shared" si="11"/>
        <v>46266</v>
      </c>
      <c r="AJ83" s="283">
        <f t="shared" si="11"/>
        <v>46296</v>
      </c>
      <c r="AK83" s="283">
        <f t="shared" si="11"/>
        <v>46327</v>
      </c>
      <c r="AL83" s="283">
        <f t="shared" si="11"/>
        <v>46357</v>
      </c>
    </row>
    <row r="84" spans="2:38" ht="15.75" customHeight="1">
      <c r="B84" s="284" t="s">
        <v>321</v>
      </c>
      <c r="C84" s="285">
        <f>+C79</f>
        <v>0</v>
      </c>
      <c r="D84" s="285">
        <f t="shared" ref="D84:AL84" si="12">D79</f>
        <v>-1320</v>
      </c>
      <c r="E84" s="285">
        <f t="shared" si="12"/>
        <v>-2640</v>
      </c>
      <c r="F84" s="285">
        <f t="shared" si="12"/>
        <v>-3960</v>
      </c>
      <c r="G84" s="285">
        <f t="shared" si="12"/>
        <v>-5280</v>
      </c>
      <c r="H84" s="285">
        <f t="shared" si="12"/>
        <v>-6600</v>
      </c>
      <c r="I84" s="285">
        <f t="shared" si="12"/>
        <v>-7920</v>
      </c>
      <c r="J84" s="285">
        <f t="shared" si="12"/>
        <v>-9240</v>
      </c>
      <c r="K84" s="285">
        <f t="shared" si="12"/>
        <v>-10560</v>
      </c>
      <c r="L84" s="285">
        <f t="shared" si="12"/>
        <v>-11880</v>
      </c>
      <c r="M84" s="285">
        <f t="shared" si="12"/>
        <v>-13200</v>
      </c>
      <c r="N84" s="285">
        <f t="shared" si="12"/>
        <v>-14520</v>
      </c>
      <c r="O84" s="285">
        <f t="shared" si="12"/>
        <v>-14500</v>
      </c>
      <c r="P84" s="285">
        <f t="shared" si="12"/>
        <v>-14480</v>
      </c>
      <c r="Q84" s="285">
        <f t="shared" si="12"/>
        <v>-16460</v>
      </c>
      <c r="R84" s="285">
        <f t="shared" si="12"/>
        <v>-18440</v>
      </c>
      <c r="S84" s="285">
        <f t="shared" si="12"/>
        <v>-20420</v>
      </c>
      <c r="T84" s="285">
        <f t="shared" si="12"/>
        <v>-22400</v>
      </c>
      <c r="U84" s="285">
        <f t="shared" si="12"/>
        <v>-24380</v>
      </c>
      <c r="V84" s="285">
        <f t="shared" si="12"/>
        <v>-26360</v>
      </c>
      <c r="W84" s="285">
        <f t="shared" si="12"/>
        <v>-28340</v>
      </c>
      <c r="X84" s="285">
        <f t="shared" si="12"/>
        <v>-30320</v>
      </c>
      <c r="Y84" s="285">
        <f t="shared" si="12"/>
        <v>-32300</v>
      </c>
      <c r="Z84" s="285">
        <f t="shared" si="12"/>
        <v>-34280</v>
      </c>
      <c r="AA84" s="285">
        <f t="shared" si="12"/>
        <v>-36920</v>
      </c>
      <c r="AB84" s="285">
        <f t="shared" si="12"/>
        <v>-39560</v>
      </c>
      <c r="AC84" s="285">
        <f t="shared" si="12"/>
        <v>-42200</v>
      </c>
      <c r="AD84" s="285">
        <f t="shared" si="12"/>
        <v>-44840</v>
      </c>
      <c r="AE84" s="285">
        <f t="shared" si="12"/>
        <v>-47480</v>
      </c>
      <c r="AF84" s="285">
        <f t="shared" si="12"/>
        <v>-50120</v>
      </c>
      <c r="AG84" s="285">
        <f t="shared" si="12"/>
        <v>-52760</v>
      </c>
      <c r="AH84" s="285">
        <f t="shared" si="12"/>
        <v>-55400</v>
      </c>
      <c r="AI84" s="285">
        <f t="shared" si="12"/>
        <v>-58040</v>
      </c>
      <c r="AJ84" s="285">
        <f t="shared" si="12"/>
        <v>-60680</v>
      </c>
      <c r="AK84" s="285">
        <f t="shared" si="12"/>
        <v>-63320</v>
      </c>
      <c r="AL84" s="285">
        <f t="shared" si="12"/>
        <v>-65960</v>
      </c>
    </row>
    <row r="85" spans="2:38" ht="15.75" customHeight="1">
      <c r="B85" s="206"/>
      <c r="C85" s="206"/>
      <c r="D85" s="206"/>
      <c r="E85" s="206"/>
      <c r="F85" s="206"/>
      <c r="G85" s="206"/>
      <c r="H85" s="206"/>
      <c r="I85" s="206"/>
      <c r="J85" s="206"/>
      <c r="K85" s="206"/>
      <c r="L85" s="206"/>
      <c r="M85" s="206"/>
      <c r="N85" s="206"/>
    </row>
    <row r="86" spans="2:38" ht="15.75" customHeight="1">
      <c r="B86" s="286" t="s">
        <v>323</v>
      </c>
      <c r="C86" s="206"/>
      <c r="D86" s="206"/>
      <c r="E86" s="206"/>
      <c r="F86" s="206"/>
      <c r="G86" s="206"/>
      <c r="H86" s="206"/>
      <c r="I86" s="206"/>
      <c r="J86" s="206"/>
      <c r="K86" s="206"/>
      <c r="L86" s="206"/>
      <c r="M86" s="206"/>
      <c r="N86" s="206"/>
    </row>
    <row r="87" spans="2:38" ht="15.75" customHeight="1">
      <c r="B87" s="206"/>
      <c r="C87" s="206"/>
      <c r="D87" s="206"/>
      <c r="E87" s="206"/>
      <c r="F87" s="206"/>
      <c r="G87" s="206"/>
      <c r="H87" s="206"/>
      <c r="I87" s="206"/>
      <c r="J87" s="206"/>
      <c r="K87" s="206"/>
      <c r="L87" s="206"/>
      <c r="M87" s="206"/>
      <c r="N87" s="206"/>
    </row>
    <row r="88" spans="2:38" ht="15.75" customHeight="1">
      <c r="B88" s="206"/>
      <c r="C88" s="206"/>
      <c r="D88" s="206"/>
      <c r="E88" s="206"/>
      <c r="F88" s="206"/>
      <c r="G88" s="206"/>
      <c r="H88" s="206"/>
      <c r="I88" s="206"/>
      <c r="J88" s="206"/>
      <c r="K88" s="206"/>
      <c r="L88" s="206"/>
      <c r="M88" s="206"/>
      <c r="N88" s="206"/>
    </row>
    <row r="89" spans="2:38" ht="15.75" customHeight="1">
      <c r="B89" s="206"/>
      <c r="C89" s="206"/>
      <c r="D89" s="206"/>
      <c r="E89" s="206"/>
      <c r="F89" s="206"/>
      <c r="G89" s="206"/>
      <c r="H89" s="206"/>
      <c r="I89" s="206"/>
      <c r="J89" s="206"/>
      <c r="K89" s="206"/>
      <c r="L89" s="206"/>
      <c r="M89" s="206"/>
      <c r="N89" s="206"/>
    </row>
    <row r="90" spans="2:38" ht="15.75" customHeight="1">
      <c r="B90" s="206"/>
      <c r="C90" s="206"/>
      <c r="D90" s="206"/>
      <c r="E90" s="206"/>
      <c r="F90" s="206"/>
      <c r="G90" s="206"/>
      <c r="H90" s="206"/>
      <c r="I90" s="206"/>
      <c r="J90" s="206"/>
      <c r="K90" s="206"/>
      <c r="L90" s="206"/>
      <c r="M90" s="206"/>
      <c r="N90" s="206"/>
    </row>
    <row r="91" spans="2:38" ht="15.75" customHeight="1">
      <c r="B91" s="206"/>
      <c r="C91" s="206"/>
      <c r="D91" s="206"/>
      <c r="E91" s="206"/>
      <c r="F91" s="206"/>
      <c r="G91" s="206"/>
      <c r="H91" s="206"/>
      <c r="I91" s="206"/>
      <c r="J91" s="206"/>
      <c r="K91" s="206"/>
      <c r="L91" s="206"/>
      <c r="M91" s="206"/>
      <c r="N91" s="206"/>
    </row>
    <row r="92" spans="2:38" ht="15.75" customHeight="1">
      <c r="B92" s="206"/>
      <c r="C92" s="206"/>
      <c r="D92" s="206"/>
      <c r="E92" s="206"/>
      <c r="F92" s="206"/>
      <c r="G92" s="206"/>
      <c r="H92" s="206"/>
      <c r="I92" s="206"/>
      <c r="J92" s="206"/>
      <c r="K92" s="206"/>
      <c r="L92" s="206"/>
      <c r="M92" s="206"/>
      <c r="N92" s="206"/>
    </row>
    <row r="93" spans="2:38" ht="15.75" customHeight="1">
      <c r="B93" s="206"/>
      <c r="C93" s="206"/>
      <c r="D93" s="206"/>
      <c r="E93" s="206"/>
      <c r="F93" s="206"/>
      <c r="G93" s="206"/>
      <c r="H93" s="206"/>
      <c r="I93" s="206"/>
      <c r="J93" s="206"/>
      <c r="K93" s="206"/>
      <c r="L93" s="206"/>
      <c r="M93" s="206"/>
      <c r="N93" s="206"/>
    </row>
    <row r="94" spans="2:38" ht="15.75" customHeight="1">
      <c r="B94" s="206"/>
      <c r="C94" s="206"/>
      <c r="D94" s="206"/>
      <c r="E94" s="206"/>
      <c r="F94" s="206"/>
      <c r="G94" s="206"/>
      <c r="H94" s="206"/>
      <c r="I94" s="206"/>
      <c r="J94" s="206"/>
      <c r="K94" s="206"/>
      <c r="L94" s="206"/>
      <c r="M94" s="206"/>
      <c r="N94" s="206"/>
    </row>
    <row r="95" spans="2:38" ht="15.75" customHeight="1">
      <c r="B95" s="206"/>
      <c r="C95" s="206"/>
      <c r="D95" s="206"/>
      <c r="E95" s="206"/>
      <c r="F95" s="206"/>
      <c r="G95" s="206"/>
      <c r="H95" s="206"/>
      <c r="I95" s="206"/>
      <c r="J95" s="206"/>
      <c r="K95" s="206"/>
      <c r="L95" s="206"/>
      <c r="M95" s="206"/>
      <c r="N95" s="206"/>
    </row>
    <row r="96" spans="2:38" ht="15.75" customHeight="1">
      <c r="B96" s="206"/>
      <c r="C96" s="206"/>
      <c r="D96" s="206"/>
      <c r="E96" s="206"/>
      <c r="F96" s="206"/>
      <c r="G96" s="206"/>
      <c r="H96" s="206"/>
      <c r="I96" s="206"/>
      <c r="J96" s="206"/>
      <c r="K96" s="206"/>
      <c r="L96" s="206"/>
      <c r="M96" s="206"/>
      <c r="N96" s="206"/>
    </row>
    <row r="97" spans="2:14" ht="15.75" customHeight="1">
      <c r="B97" s="206"/>
      <c r="C97" s="206"/>
      <c r="D97" s="206"/>
      <c r="E97" s="206"/>
      <c r="F97" s="206"/>
      <c r="G97" s="206"/>
      <c r="H97" s="206"/>
      <c r="I97" s="206"/>
      <c r="J97" s="206"/>
      <c r="K97" s="206"/>
      <c r="L97" s="206"/>
      <c r="M97" s="206"/>
      <c r="N97" s="206"/>
    </row>
    <row r="98" spans="2:14" ht="15.75" customHeight="1">
      <c r="B98" s="206"/>
      <c r="C98" s="206"/>
      <c r="D98" s="206"/>
      <c r="E98" s="206"/>
      <c r="F98" s="206"/>
      <c r="G98" s="206"/>
      <c r="H98" s="206"/>
      <c r="I98" s="206"/>
      <c r="J98" s="206"/>
      <c r="K98" s="206"/>
      <c r="L98" s="206"/>
      <c r="M98" s="206"/>
      <c r="N98" s="206"/>
    </row>
    <row r="99" spans="2:14" ht="15.75" customHeight="1">
      <c r="B99" s="206"/>
      <c r="C99" s="206"/>
      <c r="D99" s="206"/>
      <c r="E99" s="206"/>
      <c r="F99" s="206"/>
      <c r="G99" s="206"/>
      <c r="H99" s="206"/>
      <c r="I99" s="206"/>
      <c r="J99" s="206"/>
      <c r="K99" s="206"/>
      <c r="L99" s="206"/>
      <c r="M99" s="206"/>
      <c r="N99" s="206"/>
    </row>
    <row r="100" spans="2:14" ht="15.75" customHeight="1">
      <c r="B100" s="206"/>
      <c r="C100" s="206"/>
      <c r="D100" s="206"/>
      <c r="E100" s="206"/>
      <c r="F100" s="206"/>
      <c r="G100" s="206"/>
      <c r="H100" s="206"/>
      <c r="I100" s="206"/>
      <c r="J100" s="206"/>
      <c r="K100" s="206"/>
      <c r="L100" s="206"/>
      <c r="M100" s="206"/>
      <c r="N100" s="206"/>
    </row>
    <row r="101" spans="2:14" ht="15.75" customHeight="1">
      <c r="B101" s="206"/>
      <c r="C101" s="206"/>
      <c r="D101" s="206"/>
      <c r="E101" s="206"/>
      <c r="F101" s="206"/>
      <c r="G101" s="206"/>
      <c r="H101" s="206"/>
      <c r="I101" s="206"/>
      <c r="J101" s="206"/>
      <c r="K101" s="206"/>
      <c r="L101" s="206"/>
      <c r="M101" s="206"/>
      <c r="N101" s="206"/>
    </row>
    <row r="102" spans="2:14" ht="15.75" customHeight="1">
      <c r="B102" s="206"/>
      <c r="C102" s="206"/>
      <c r="D102" s="206"/>
      <c r="E102" s="206"/>
      <c r="F102" s="206"/>
      <c r="G102" s="206"/>
      <c r="H102" s="206"/>
      <c r="I102" s="206"/>
      <c r="J102" s="206"/>
      <c r="K102" s="206"/>
      <c r="L102" s="206"/>
      <c r="M102" s="206"/>
      <c r="N102" s="206"/>
    </row>
    <row r="103" spans="2:14" ht="15.75" customHeight="1">
      <c r="B103" s="206"/>
      <c r="C103" s="206"/>
      <c r="D103" s="206"/>
      <c r="E103" s="206"/>
      <c r="F103" s="206"/>
      <c r="G103" s="206"/>
      <c r="H103" s="206"/>
      <c r="I103" s="206"/>
      <c r="J103" s="206"/>
      <c r="K103" s="206"/>
      <c r="L103" s="206"/>
      <c r="M103" s="206"/>
      <c r="N103" s="206"/>
    </row>
    <row r="104" spans="2:14" ht="15.75" customHeight="1">
      <c r="B104" s="206"/>
      <c r="C104" s="206"/>
      <c r="D104" s="206"/>
      <c r="E104" s="206"/>
      <c r="F104" s="206"/>
      <c r="G104" s="206"/>
      <c r="H104" s="206"/>
      <c r="I104" s="206"/>
      <c r="J104" s="206"/>
      <c r="K104" s="206"/>
      <c r="L104" s="206"/>
      <c r="M104" s="206"/>
      <c r="N104" s="206"/>
    </row>
    <row r="105" spans="2:14" ht="15.75" customHeight="1">
      <c r="B105" s="206"/>
      <c r="C105" s="206"/>
      <c r="D105" s="206"/>
      <c r="E105" s="206"/>
      <c r="F105" s="206"/>
      <c r="G105" s="206"/>
      <c r="H105" s="206"/>
      <c r="I105" s="206"/>
      <c r="J105" s="206"/>
      <c r="K105" s="206"/>
      <c r="L105" s="206"/>
      <c r="M105" s="206"/>
      <c r="N105" s="206"/>
    </row>
    <row r="106" spans="2:14" ht="15.75" customHeight="1">
      <c r="B106" s="206"/>
      <c r="C106" s="206"/>
      <c r="D106" s="206"/>
      <c r="E106" s="206"/>
      <c r="F106" s="206"/>
      <c r="G106" s="206"/>
      <c r="H106" s="206"/>
      <c r="I106" s="206"/>
      <c r="J106" s="206"/>
      <c r="K106" s="206"/>
      <c r="L106" s="206"/>
      <c r="M106" s="206"/>
      <c r="N106" s="206"/>
    </row>
    <row r="107" spans="2:14" ht="15.75" customHeight="1">
      <c r="B107" s="206"/>
      <c r="C107" s="206"/>
      <c r="D107" s="206"/>
      <c r="E107" s="206"/>
      <c r="F107" s="206"/>
      <c r="G107" s="206"/>
      <c r="H107" s="206"/>
      <c r="I107" s="206"/>
      <c r="J107" s="206"/>
      <c r="K107" s="206"/>
      <c r="L107" s="206"/>
      <c r="M107" s="206"/>
      <c r="N107" s="206"/>
    </row>
    <row r="108" spans="2:14" ht="15.75" customHeight="1">
      <c r="B108" s="206"/>
      <c r="C108" s="206"/>
      <c r="D108" s="206"/>
      <c r="E108" s="206"/>
      <c r="F108" s="206"/>
      <c r="G108" s="206"/>
      <c r="H108" s="206"/>
      <c r="I108" s="206"/>
      <c r="J108" s="206"/>
      <c r="K108" s="206"/>
      <c r="L108" s="206"/>
      <c r="M108" s="206"/>
      <c r="N108" s="206"/>
    </row>
    <row r="109" spans="2:14" ht="15.75" customHeight="1">
      <c r="B109" s="206"/>
      <c r="C109" s="206"/>
      <c r="D109" s="206"/>
      <c r="E109" s="206"/>
      <c r="F109" s="206"/>
      <c r="G109" s="206"/>
      <c r="H109" s="206"/>
      <c r="I109" s="206"/>
      <c r="J109" s="206"/>
      <c r="K109" s="206"/>
      <c r="L109" s="206"/>
      <c r="M109" s="206"/>
      <c r="N109" s="206"/>
    </row>
    <row r="110" spans="2:14" ht="15.75" customHeight="1">
      <c r="B110" s="206"/>
      <c r="C110" s="206"/>
      <c r="D110" s="206"/>
      <c r="E110" s="206"/>
      <c r="F110" s="206"/>
      <c r="G110" s="206"/>
      <c r="H110" s="206"/>
      <c r="I110" s="206"/>
      <c r="J110" s="206"/>
      <c r="K110" s="206"/>
      <c r="L110" s="206"/>
      <c r="M110" s="206"/>
      <c r="N110" s="206"/>
    </row>
    <row r="111" spans="2:14" ht="15.75" customHeight="1">
      <c r="B111" s="206"/>
      <c r="C111" s="206"/>
      <c r="D111" s="206"/>
      <c r="E111" s="206"/>
      <c r="F111" s="206"/>
      <c r="G111" s="206"/>
      <c r="H111" s="206"/>
      <c r="I111" s="206"/>
      <c r="J111" s="206"/>
      <c r="K111" s="206"/>
      <c r="L111" s="206"/>
      <c r="M111" s="206"/>
      <c r="N111" s="206"/>
    </row>
    <row r="112" spans="2:14" ht="15.75" customHeight="1">
      <c r="B112" s="206"/>
      <c r="C112" s="206"/>
      <c r="D112" s="206"/>
      <c r="E112" s="206"/>
      <c r="F112" s="206"/>
      <c r="G112" s="206"/>
      <c r="H112" s="206"/>
      <c r="I112" s="206"/>
      <c r="J112" s="206"/>
      <c r="K112" s="206"/>
      <c r="L112" s="206"/>
      <c r="M112" s="206"/>
      <c r="N112" s="206"/>
    </row>
    <row r="113" spans="2:14" ht="15.75" customHeight="1">
      <c r="B113" s="206"/>
      <c r="C113" s="206"/>
      <c r="D113" s="206"/>
      <c r="E113" s="206"/>
      <c r="F113" s="206"/>
      <c r="G113" s="206"/>
      <c r="H113" s="206"/>
      <c r="I113" s="206"/>
      <c r="J113" s="206"/>
      <c r="K113" s="206"/>
      <c r="L113" s="206"/>
      <c r="M113" s="206"/>
      <c r="N113" s="206"/>
    </row>
    <row r="114" spans="2:14" ht="15.75" customHeight="1">
      <c r="B114" s="206"/>
      <c r="C114" s="206"/>
      <c r="D114" s="206"/>
      <c r="E114" s="206"/>
      <c r="F114" s="206"/>
      <c r="G114" s="206"/>
      <c r="H114" s="206"/>
      <c r="I114" s="206"/>
      <c r="J114" s="206"/>
      <c r="K114" s="206"/>
      <c r="L114" s="206"/>
      <c r="M114" s="206"/>
      <c r="N114" s="206"/>
    </row>
    <row r="115" spans="2:14" ht="15.75" customHeight="1">
      <c r="B115" s="206"/>
      <c r="C115" s="285"/>
      <c r="D115" s="285"/>
      <c r="E115" s="285"/>
      <c r="F115" s="285"/>
      <c r="G115" s="285"/>
      <c r="H115" s="285"/>
      <c r="I115" s="285"/>
      <c r="J115" s="285"/>
      <c r="K115" s="285"/>
      <c r="L115" s="285"/>
      <c r="M115" s="285"/>
      <c r="N115" s="285"/>
    </row>
    <row r="116" spans="2:14" ht="15.75" customHeight="1">
      <c r="B116" s="287"/>
      <c r="C116" s="285"/>
      <c r="D116" s="285"/>
      <c r="E116" s="285"/>
      <c r="F116" s="285"/>
      <c r="G116" s="285"/>
      <c r="H116" s="285"/>
      <c r="I116" s="285"/>
      <c r="J116" s="285"/>
      <c r="K116" s="285"/>
      <c r="L116" s="285"/>
      <c r="M116" s="285"/>
      <c r="N116" s="285"/>
    </row>
    <row r="117" spans="2:14" ht="15.75" customHeight="1">
      <c r="B117" s="287"/>
      <c r="C117" s="285"/>
      <c r="D117" s="285"/>
      <c r="E117" s="285"/>
      <c r="F117" s="285"/>
      <c r="G117" s="285"/>
      <c r="H117" s="285"/>
      <c r="I117" s="285"/>
      <c r="J117" s="285"/>
      <c r="K117" s="285"/>
      <c r="L117" s="285"/>
      <c r="M117" s="285"/>
      <c r="N117" s="285"/>
    </row>
    <row r="118" spans="2:14" ht="15.75" customHeight="1">
      <c r="B118" s="287"/>
      <c r="C118" s="285"/>
      <c r="D118" s="285"/>
      <c r="E118" s="285"/>
      <c r="F118" s="285"/>
      <c r="G118" s="285"/>
      <c r="H118" s="285"/>
      <c r="I118" s="285"/>
      <c r="J118" s="285"/>
      <c r="K118" s="285"/>
      <c r="L118" s="285"/>
      <c r="M118" s="285"/>
      <c r="N118" s="285"/>
    </row>
    <row r="119" spans="2:14" ht="15.75" customHeight="1">
      <c r="B119" s="287"/>
      <c r="C119" s="285"/>
      <c r="D119" s="285"/>
      <c r="E119" s="285"/>
      <c r="F119" s="285"/>
      <c r="G119" s="285"/>
      <c r="H119" s="285"/>
      <c r="I119" s="285"/>
      <c r="J119" s="285"/>
      <c r="K119" s="285"/>
      <c r="L119" s="285"/>
      <c r="M119" s="285"/>
      <c r="N119" s="285"/>
    </row>
    <row r="120" spans="2:14" ht="15.75" customHeight="1">
      <c r="B120" s="287"/>
      <c r="C120" s="285"/>
      <c r="D120" s="285"/>
      <c r="E120" s="285"/>
      <c r="F120" s="285"/>
      <c r="G120" s="285"/>
      <c r="H120" s="285"/>
      <c r="I120" s="285"/>
      <c r="J120" s="285"/>
      <c r="K120" s="285"/>
      <c r="L120" s="285"/>
      <c r="M120" s="285"/>
      <c r="N120" s="285"/>
    </row>
    <row r="121" spans="2:14" ht="15.75" customHeight="1">
      <c r="B121" s="287"/>
      <c r="C121" s="285"/>
      <c r="D121" s="285"/>
      <c r="E121" s="285"/>
      <c r="F121" s="285"/>
      <c r="G121" s="285"/>
      <c r="H121" s="285"/>
      <c r="I121" s="285"/>
      <c r="J121" s="285"/>
      <c r="K121" s="285"/>
      <c r="L121" s="285"/>
      <c r="M121" s="285"/>
      <c r="N121" s="285"/>
    </row>
    <row r="122" spans="2:14" ht="15.75" customHeight="1">
      <c r="B122" s="287"/>
      <c r="C122" s="206"/>
      <c r="D122" s="206"/>
      <c r="E122" s="206"/>
      <c r="F122" s="206"/>
      <c r="G122" s="206"/>
      <c r="H122" s="206"/>
      <c r="I122" s="206"/>
      <c r="J122" s="206"/>
      <c r="K122" s="206"/>
      <c r="L122" s="206"/>
      <c r="M122" s="206"/>
      <c r="N122" s="206"/>
    </row>
    <row r="123" spans="2:14" ht="15.75" customHeight="1">
      <c r="B123" s="206"/>
      <c r="C123" s="206"/>
      <c r="D123" s="206"/>
      <c r="E123" s="206"/>
      <c r="F123" s="206"/>
      <c r="G123" s="206"/>
      <c r="H123" s="206"/>
      <c r="I123" s="206"/>
      <c r="J123" s="206"/>
      <c r="K123" s="206"/>
      <c r="L123" s="206"/>
      <c r="M123" s="206"/>
      <c r="N123" s="206"/>
    </row>
    <row r="124" spans="2:14" ht="15.75" customHeight="1">
      <c r="B124" s="206"/>
      <c r="C124" s="206"/>
      <c r="D124" s="206"/>
      <c r="E124" s="206"/>
      <c r="F124" s="206"/>
      <c r="G124" s="206"/>
      <c r="H124" s="206"/>
      <c r="I124" s="206"/>
      <c r="J124" s="206"/>
      <c r="K124" s="206"/>
      <c r="L124" s="206"/>
      <c r="M124" s="206"/>
      <c r="N124" s="206"/>
    </row>
    <row r="125" spans="2:14" ht="15.75" customHeight="1">
      <c r="B125" s="206"/>
    </row>
    <row r="126" spans="2:14" ht="15.75" customHeight="1">
      <c r="B126" s="206"/>
    </row>
    <row r="127" spans="2:14" ht="15.75" customHeight="1">
      <c r="B127" s="206"/>
    </row>
    <row r="128" spans="2:14" ht="15.75" customHeight="1">
      <c r="B128" s="206"/>
    </row>
    <row r="129" spans="2:2" ht="15.75" customHeight="1">
      <c r="B129" s="206"/>
    </row>
    <row r="130" spans="2:2" ht="15.75" customHeight="1">
      <c r="B130" s="206"/>
    </row>
    <row r="131" spans="2:2" ht="15.75" customHeight="1">
      <c r="B131" s="206"/>
    </row>
    <row r="132" spans="2:2" ht="15.75" customHeight="1">
      <c r="B132" s="206"/>
    </row>
    <row r="133" spans="2:2" ht="15.75" customHeight="1">
      <c r="B133" s="206"/>
    </row>
    <row r="134" spans="2:2" ht="15.75" customHeight="1">
      <c r="B134" s="206"/>
    </row>
    <row r="135" spans="2:2" ht="15.75" customHeight="1">
      <c r="B135" s="206"/>
    </row>
    <row r="136" spans="2:2" ht="15.75" customHeight="1">
      <c r="B136" s="206"/>
    </row>
    <row r="137" spans="2:2" ht="15.75" customHeight="1">
      <c r="B137" s="206"/>
    </row>
    <row r="138" spans="2:2" ht="15.75" customHeight="1">
      <c r="B138" s="206"/>
    </row>
    <row r="139" spans="2:2" ht="15.75" customHeight="1">
      <c r="B139" s="206"/>
    </row>
    <row r="140" spans="2:2" ht="15.75" customHeight="1">
      <c r="B140" s="206"/>
    </row>
    <row r="141" spans="2:2" ht="15.75" customHeight="1">
      <c r="B141" s="206"/>
    </row>
    <row r="142" spans="2:2" ht="15.75" customHeight="1">
      <c r="B142" s="206"/>
    </row>
    <row r="143" spans="2:2" ht="15.75" customHeight="1">
      <c r="B143" s="206"/>
    </row>
    <row r="144" spans="2:2" ht="15.75" customHeight="1">
      <c r="B144" s="206"/>
    </row>
    <row r="145" spans="2:14" ht="15.75" customHeight="1">
      <c r="B145" s="206"/>
    </row>
    <row r="146" spans="2:14" ht="15.75" customHeight="1">
      <c r="B146" s="206"/>
    </row>
    <row r="147" spans="2:14" ht="15.75" customHeight="1">
      <c r="B147" s="206"/>
    </row>
    <row r="148" spans="2:14" ht="15.75" customHeight="1">
      <c r="B148" s="206"/>
    </row>
    <row r="149" spans="2:14" ht="15.75" customHeight="1">
      <c r="B149" s="206"/>
    </row>
    <row r="150" spans="2:14" ht="15.75" customHeight="1">
      <c r="B150" s="206"/>
    </row>
    <row r="151" spans="2:14" ht="15.75" customHeight="1">
      <c r="B151" s="206"/>
    </row>
    <row r="152" spans="2:14" ht="15.75" customHeight="1">
      <c r="B152" s="206"/>
    </row>
    <row r="153" spans="2:14" ht="15.75" customHeight="1">
      <c r="B153" s="206"/>
    </row>
    <row r="154" spans="2:14" ht="15.75" customHeight="1">
      <c r="B154" s="206"/>
    </row>
    <row r="155" spans="2:14" ht="15.75" customHeight="1">
      <c r="B155" s="206"/>
    </row>
    <row r="156" spans="2:14" ht="15.75" customHeight="1">
      <c r="B156" s="206"/>
    </row>
    <row r="157" spans="2:14" ht="15.75" customHeight="1">
      <c r="B157" s="206"/>
    </row>
    <row r="158" spans="2:14" ht="15.75" customHeight="1">
      <c r="B158" s="206"/>
    </row>
    <row r="159" spans="2:14" ht="15.75" customHeight="1">
      <c r="B159" s="206"/>
      <c r="C159" s="206"/>
      <c r="D159" s="206"/>
      <c r="E159" s="206"/>
      <c r="F159" s="206"/>
      <c r="G159" s="206"/>
      <c r="H159" s="206"/>
      <c r="I159" s="206"/>
      <c r="J159" s="206"/>
      <c r="K159" s="206"/>
      <c r="L159" s="206"/>
      <c r="M159" s="206"/>
      <c r="N159" s="206"/>
    </row>
    <row r="160" spans="2:14" ht="15.75" customHeight="1">
      <c r="B160" s="206"/>
      <c r="C160" s="206"/>
      <c r="D160" s="206"/>
      <c r="E160" s="206"/>
      <c r="F160" s="206"/>
      <c r="G160" s="206"/>
      <c r="H160" s="206"/>
      <c r="I160" s="206"/>
      <c r="J160" s="206"/>
      <c r="K160" s="206"/>
      <c r="L160" s="206"/>
      <c r="M160" s="206"/>
      <c r="N160" s="206"/>
    </row>
    <row r="161" spans="2:14" ht="15.75" customHeight="1">
      <c r="B161" s="206"/>
      <c r="C161" s="206"/>
      <c r="D161" s="206"/>
      <c r="E161" s="206"/>
      <c r="F161" s="206"/>
      <c r="G161" s="206"/>
      <c r="H161" s="206"/>
      <c r="I161" s="206"/>
      <c r="J161" s="206"/>
      <c r="K161" s="206"/>
      <c r="L161" s="206"/>
      <c r="M161" s="206"/>
      <c r="N161" s="206"/>
    </row>
    <row r="162" spans="2:14" ht="15.75" customHeight="1">
      <c r="B162" s="206"/>
      <c r="C162" s="206"/>
      <c r="D162" s="206"/>
      <c r="E162" s="206"/>
      <c r="F162" s="206"/>
      <c r="G162" s="206"/>
      <c r="H162" s="206"/>
      <c r="I162" s="206"/>
      <c r="J162" s="206"/>
      <c r="K162" s="206"/>
      <c r="L162" s="206"/>
      <c r="M162" s="206"/>
      <c r="N162" s="206"/>
    </row>
    <row r="163" spans="2:14" ht="15.75" customHeight="1">
      <c r="B163" s="206"/>
      <c r="C163" s="206"/>
      <c r="D163" s="206"/>
      <c r="E163" s="206"/>
      <c r="F163" s="206"/>
      <c r="G163" s="206"/>
      <c r="H163" s="206"/>
      <c r="I163" s="206"/>
      <c r="J163" s="206"/>
      <c r="K163" s="206"/>
      <c r="L163" s="206"/>
      <c r="M163" s="206"/>
      <c r="N163" s="206"/>
    </row>
    <row r="164" spans="2:14" ht="15.75" customHeight="1">
      <c r="B164" s="206"/>
      <c r="C164" s="206"/>
      <c r="D164" s="206"/>
      <c r="E164" s="206"/>
      <c r="F164" s="206"/>
      <c r="G164" s="206"/>
      <c r="H164" s="206"/>
      <c r="I164" s="206"/>
      <c r="J164" s="206"/>
      <c r="K164" s="206"/>
      <c r="L164" s="206"/>
      <c r="M164" s="206"/>
      <c r="N164" s="206"/>
    </row>
    <row r="165" spans="2:14" ht="15.75" customHeight="1">
      <c r="B165" s="206"/>
      <c r="C165" s="206"/>
      <c r="D165" s="206"/>
      <c r="E165" s="206"/>
      <c r="F165" s="206"/>
      <c r="G165" s="206"/>
      <c r="H165" s="206"/>
      <c r="I165" s="206"/>
      <c r="J165" s="206"/>
      <c r="K165" s="206"/>
      <c r="L165" s="206"/>
      <c r="M165" s="206"/>
      <c r="N165" s="206"/>
    </row>
    <row r="166" spans="2:14" ht="15.75" customHeight="1">
      <c r="B166" s="206"/>
      <c r="C166" s="206"/>
      <c r="D166" s="206"/>
      <c r="E166" s="206"/>
      <c r="F166" s="206"/>
      <c r="G166" s="206"/>
      <c r="H166" s="206"/>
      <c r="I166" s="206"/>
      <c r="J166" s="206"/>
      <c r="K166" s="206"/>
      <c r="L166" s="206"/>
      <c r="M166" s="206"/>
      <c r="N166" s="206"/>
    </row>
    <row r="167" spans="2:14" ht="15.75" customHeight="1">
      <c r="B167" s="206"/>
      <c r="C167" s="206"/>
      <c r="D167" s="206"/>
      <c r="E167" s="206"/>
      <c r="F167" s="206"/>
      <c r="G167" s="206"/>
      <c r="H167" s="206"/>
      <c r="I167" s="206"/>
      <c r="J167" s="206"/>
      <c r="K167" s="206"/>
      <c r="L167" s="206"/>
      <c r="M167" s="206"/>
      <c r="N167" s="206"/>
    </row>
    <row r="168" spans="2:14" ht="15.75" customHeight="1">
      <c r="B168" s="206"/>
      <c r="C168" s="206"/>
      <c r="D168" s="206"/>
      <c r="E168" s="206"/>
      <c r="F168" s="206"/>
      <c r="G168" s="206"/>
      <c r="H168" s="206"/>
      <c r="I168" s="206"/>
      <c r="J168" s="206"/>
      <c r="K168" s="206"/>
      <c r="L168" s="206"/>
      <c r="M168" s="206"/>
      <c r="N168" s="206"/>
    </row>
    <row r="169" spans="2:14" ht="15.75" customHeight="1">
      <c r="B169" s="206"/>
      <c r="C169" s="206"/>
      <c r="D169" s="206"/>
      <c r="E169" s="206"/>
      <c r="F169" s="206"/>
      <c r="G169" s="206"/>
      <c r="H169" s="206"/>
      <c r="I169" s="206"/>
      <c r="J169" s="206"/>
      <c r="K169" s="206"/>
      <c r="L169" s="206"/>
      <c r="M169" s="206"/>
      <c r="N169" s="206"/>
    </row>
    <row r="170" spans="2:14" ht="15.75" customHeight="1">
      <c r="B170" s="206"/>
      <c r="C170" s="206"/>
      <c r="D170" s="206"/>
      <c r="E170" s="206"/>
      <c r="F170" s="206"/>
      <c r="G170" s="206"/>
      <c r="H170" s="206"/>
      <c r="I170" s="206"/>
      <c r="J170" s="206"/>
      <c r="K170" s="206"/>
      <c r="L170" s="206"/>
      <c r="M170" s="206"/>
      <c r="N170" s="206"/>
    </row>
    <row r="171" spans="2:14" ht="15.75" customHeight="1">
      <c r="B171" s="206"/>
      <c r="C171" s="206"/>
      <c r="D171" s="206"/>
      <c r="E171" s="206"/>
      <c r="F171" s="206"/>
      <c r="G171" s="206"/>
      <c r="H171" s="206"/>
      <c r="I171" s="206"/>
      <c r="J171" s="206"/>
      <c r="K171" s="206"/>
      <c r="L171" s="206"/>
      <c r="M171" s="206"/>
      <c r="N171" s="206"/>
    </row>
    <row r="172" spans="2:14" ht="15.75" customHeight="1">
      <c r="B172" s="206"/>
      <c r="C172" s="206"/>
      <c r="D172" s="206"/>
      <c r="E172" s="206"/>
      <c r="F172" s="206"/>
      <c r="G172" s="206"/>
      <c r="H172" s="206"/>
      <c r="I172" s="206"/>
      <c r="J172" s="206"/>
      <c r="K172" s="206"/>
      <c r="L172" s="206"/>
      <c r="M172" s="206"/>
      <c r="N172" s="206"/>
    </row>
    <row r="173" spans="2:14" ht="15.75" customHeight="1">
      <c r="B173" s="206"/>
      <c r="C173" s="206"/>
      <c r="D173" s="206"/>
      <c r="E173" s="206"/>
      <c r="F173" s="206"/>
      <c r="G173" s="206"/>
      <c r="H173" s="206"/>
      <c r="I173" s="206"/>
      <c r="J173" s="206"/>
      <c r="K173" s="206"/>
      <c r="L173" s="206"/>
      <c r="M173" s="206"/>
      <c r="N173" s="206"/>
    </row>
    <row r="174" spans="2:14" ht="15.75" customHeight="1">
      <c r="B174" s="206"/>
      <c r="C174" s="206"/>
      <c r="D174" s="206"/>
      <c r="E174" s="206"/>
      <c r="F174" s="206"/>
      <c r="G174" s="206"/>
      <c r="H174" s="206"/>
      <c r="I174" s="206"/>
      <c r="J174" s="206"/>
      <c r="K174" s="206"/>
      <c r="L174" s="206"/>
      <c r="M174" s="206"/>
      <c r="N174" s="206"/>
    </row>
    <row r="175" spans="2:14" ht="15.75" customHeight="1">
      <c r="B175" s="206"/>
      <c r="C175" s="206"/>
      <c r="D175" s="206"/>
      <c r="E175" s="206"/>
      <c r="F175" s="206"/>
      <c r="G175" s="206"/>
      <c r="H175" s="206"/>
      <c r="I175" s="206"/>
      <c r="J175" s="206"/>
      <c r="K175" s="206"/>
      <c r="L175" s="206"/>
      <c r="M175" s="206"/>
      <c r="N175" s="206"/>
    </row>
    <row r="176" spans="2:14" ht="15.75" customHeight="1">
      <c r="B176" s="206"/>
      <c r="C176" s="206"/>
      <c r="D176" s="206"/>
      <c r="E176" s="206"/>
      <c r="F176" s="206"/>
      <c r="G176" s="206"/>
      <c r="H176" s="206"/>
      <c r="I176" s="206"/>
      <c r="J176" s="206"/>
      <c r="K176" s="206"/>
      <c r="L176" s="206"/>
      <c r="M176" s="206"/>
      <c r="N176" s="206"/>
    </row>
    <row r="177" spans="2:14" ht="15.75" customHeight="1">
      <c r="B177" s="206"/>
      <c r="C177" s="206"/>
      <c r="D177" s="206"/>
      <c r="E177" s="206"/>
      <c r="F177" s="206"/>
      <c r="G177" s="206"/>
      <c r="H177" s="206"/>
      <c r="I177" s="206"/>
      <c r="J177" s="206"/>
      <c r="K177" s="206"/>
      <c r="L177" s="206"/>
      <c r="M177" s="206"/>
      <c r="N177" s="206"/>
    </row>
    <row r="178" spans="2:14" ht="15.75" customHeight="1">
      <c r="B178" s="206"/>
      <c r="C178" s="206"/>
      <c r="D178" s="206"/>
      <c r="E178" s="206"/>
      <c r="F178" s="206"/>
      <c r="G178" s="206"/>
      <c r="H178" s="206"/>
      <c r="I178" s="206"/>
      <c r="J178" s="206"/>
      <c r="K178" s="206"/>
      <c r="L178" s="206"/>
      <c r="M178" s="206"/>
      <c r="N178" s="206"/>
    </row>
    <row r="179" spans="2:14" ht="15.75" customHeight="1">
      <c r="B179" s="206"/>
      <c r="C179" s="206"/>
      <c r="D179" s="206"/>
      <c r="E179" s="206"/>
      <c r="F179" s="206"/>
      <c r="G179" s="206"/>
      <c r="H179" s="206"/>
      <c r="I179" s="206"/>
      <c r="J179" s="206"/>
      <c r="K179" s="206"/>
      <c r="L179" s="206"/>
      <c r="M179" s="206"/>
      <c r="N179" s="206"/>
    </row>
    <row r="180" spans="2:14" ht="15.75" customHeight="1">
      <c r="B180" s="206"/>
      <c r="C180" s="206"/>
      <c r="D180" s="206"/>
      <c r="E180" s="206"/>
      <c r="F180" s="206"/>
      <c r="G180" s="206"/>
      <c r="H180" s="206"/>
      <c r="I180" s="206"/>
      <c r="J180" s="206"/>
      <c r="K180" s="206"/>
      <c r="L180" s="206"/>
      <c r="M180" s="206"/>
      <c r="N180" s="206"/>
    </row>
    <row r="181" spans="2:14" ht="15.75" customHeight="1">
      <c r="B181" s="206"/>
      <c r="C181" s="206"/>
      <c r="D181" s="206"/>
      <c r="E181" s="206"/>
      <c r="F181" s="206"/>
      <c r="G181" s="206"/>
      <c r="H181" s="206"/>
      <c r="I181" s="206"/>
      <c r="J181" s="206"/>
      <c r="K181" s="206"/>
      <c r="L181" s="206"/>
      <c r="M181" s="206"/>
      <c r="N181" s="206"/>
    </row>
    <row r="182" spans="2:14" ht="15.75" customHeight="1">
      <c r="B182" s="206"/>
      <c r="C182" s="206"/>
      <c r="D182" s="206"/>
      <c r="E182" s="206"/>
      <c r="F182" s="206"/>
      <c r="G182" s="206"/>
      <c r="H182" s="206"/>
      <c r="I182" s="206"/>
      <c r="J182" s="206"/>
      <c r="K182" s="206"/>
      <c r="L182" s="206"/>
      <c r="M182" s="206"/>
      <c r="N182" s="206"/>
    </row>
    <row r="183" spans="2:14" ht="15.75" customHeight="1">
      <c r="B183" s="206"/>
      <c r="C183" s="206"/>
      <c r="D183" s="206"/>
      <c r="E183" s="206"/>
      <c r="F183" s="206"/>
      <c r="G183" s="206"/>
      <c r="H183" s="206"/>
      <c r="I183" s="206"/>
      <c r="J183" s="206"/>
      <c r="K183" s="206"/>
      <c r="L183" s="206"/>
      <c r="M183" s="206"/>
      <c r="N183" s="206"/>
    </row>
    <row r="184" spans="2:14" ht="15.75" customHeight="1">
      <c r="B184" s="206"/>
      <c r="C184" s="206"/>
      <c r="D184" s="206"/>
      <c r="E184" s="206"/>
      <c r="F184" s="206"/>
      <c r="G184" s="206"/>
      <c r="H184" s="206"/>
      <c r="I184" s="206"/>
      <c r="J184" s="206"/>
      <c r="K184" s="206"/>
      <c r="L184" s="206"/>
      <c r="M184" s="206"/>
      <c r="N184" s="206"/>
    </row>
    <row r="185" spans="2:14" ht="15.75" customHeight="1">
      <c r="B185" s="206"/>
      <c r="C185" s="206"/>
      <c r="D185" s="206"/>
      <c r="E185" s="206"/>
      <c r="F185" s="206"/>
      <c r="G185" s="206"/>
      <c r="H185" s="206"/>
      <c r="I185" s="206"/>
      <c r="J185" s="206"/>
      <c r="K185" s="206"/>
      <c r="L185" s="206"/>
      <c r="M185" s="206"/>
      <c r="N185" s="206"/>
    </row>
    <row r="186" spans="2:14" ht="15.75" customHeight="1">
      <c r="B186" s="206"/>
      <c r="C186" s="206"/>
      <c r="D186" s="206"/>
      <c r="E186" s="206"/>
      <c r="F186" s="206"/>
      <c r="G186" s="206"/>
      <c r="H186" s="206"/>
      <c r="I186" s="206"/>
      <c r="J186" s="206"/>
      <c r="K186" s="206"/>
      <c r="L186" s="206"/>
      <c r="M186" s="206"/>
      <c r="N186" s="206"/>
    </row>
    <row r="187" spans="2:14" ht="15.75" customHeight="1">
      <c r="B187" s="206"/>
      <c r="C187" s="206"/>
      <c r="D187" s="206"/>
      <c r="E187" s="206"/>
      <c r="F187" s="206"/>
      <c r="G187" s="206"/>
      <c r="H187" s="206"/>
      <c r="I187" s="206"/>
      <c r="J187" s="206"/>
      <c r="K187" s="206"/>
      <c r="L187" s="206"/>
      <c r="M187" s="206"/>
      <c r="N187" s="206"/>
    </row>
    <row r="188" spans="2:14" ht="15.75" customHeight="1">
      <c r="B188" s="206"/>
      <c r="C188" s="206"/>
      <c r="D188" s="206"/>
      <c r="E188" s="206"/>
      <c r="F188" s="206"/>
      <c r="G188" s="206"/>
      <c r="H188" s="206"/>
      <c r="I188" s="206"/>
      <c r="J188" s="206"/>
      <c r="K188" s="206"/>
      <c r="L188" s="206"/>
      <c r="M188" s="206"/>
      <c r="N188" s="206"/>
    </row>
    <row r="189" spans="2:14" ht="15.75" customHeight="1">
      <c r="B189" s="206"/>
      <c r="C189" s="206"/>
      <c r="D189" s="206"/>
      <c r="E189" s="206"/>
      <c r="F189" s="206"/>
      <c r="G189" s="206"/>
      <c r="H189" s="206"/>
      <c r="I189" s="206"/>
      <c r="J189" s="206"/>
      <c r="K189" s="206"/>
      <c r="L189" s="206"/>
      <c r="M189" s="206"/>
      <c r="N189" s="206"/>
    </row>
    <row r="190" spans="2:14" ht="15.75" customHeight="1">
      <c r="B190" s="206"/>
      <c r="C190" s="206"/>
      <c r="D190" s="206"/>
      <c r="E190" s="206"/>
      <c r="F190" s="206"/>
      <c r="G190" s="206"/>
      <c r="H190" s="206"/>
      <c r="I190" s="206"/>
      <c r="J190" s="206"/>
      <c r="K190" s="206"/>
      <c r="L190" s="206"/>
      <c r="M190" s="206"/>
      <c r="N190" s="206"/>
    </row>
    <row r="191" spans="2:14" ht="15.75" customHeight="1">
      <c r="B191" s="206"/>
      <c r="C191" s="206"/>
      <c r="D191" s="206"/>
      <c r="E191" s="206"/>
      <c r="F191" s="206"/>
      <c r="G191" s="206"/>
      <c r="H191" s="206"/>
      <c r="I191" s="206"/>
      <c r="J191" s="206"/>
      <c r="K191" s="206"/>
      <c r="L191" s="206"/>
      <c r="M191" s="206"/>
      <c r="N191" s="206"/>
    </row>
    <row r="192" spans="2:14" ht="15.75" customHeight="1">
      <c r="B192" s="206"/>
      <c r="C192" s="206"/>
      <c r="D192" s="206"/>
      <c r="E192" s="206"/>
      <c r="F192" s="206"/>
      <c r="G192" s="206"/>
      <c r="H192" s="206"/>
      <c r="I192" s="206"/>
      <c r="J192" s="206"/>
      <c r="K192" s="206"/>
      <c r="L192" s="206"/>
      <c r="M192" s="206"/>
      <c r="N192" s="206"/>
    </row>
    <row r="193" spans="2:14" ht="15.75" customHeight="1">
      <c r="B193" s="206"/>
      <c r="C193" s="206"/>
      <c r="D193" s="206"/>
      <c r="E193" s="206"/>
      <c r="F193" s="206"/>
      <c r="G193" s="206"/>
      <c r="H193" s="206"/>
      <c r="I193" s="206"/>
      <c r="J193" s="206"/>
      <c r="K193" s="206"/>
      <c r="L193" s="206"/>
      <c r="M193" s="206"/>
      <c r="N193" s="206"/>
    </row>
    <row r="194" spans="2:14" ht="15.75" customHeight="1">
      <c r="B194" s="206"/>
      <c r="C194" s="206"/>
      <c r="D194" s="206"/>
      <c r="E194" s="206"/>
      <c r="F194" s="206"/>
      <c r="G194" s="206"/>
      <c r="H194" s="206"/>
      <c r="I194" s="206"/>
      <c r="J194" s="206"/>
      <c r="K194" s="206"/>
      <c r="L194" s="206"/>
      <c r="M194" s="206"/>
      <c r="N194" s="206"/>
    </row>
    <row r="195" spans="2:14" ht="15.75" customHeight="1">
      <c r="B195" s="206"/>
      <c r="C195" s="206"/>
      <c r="D195" s="206"/>
      <c r="E195" s="206"/>
      <c r="F195" s="206"/>
      <c r="G195" s="206"/>
      <c r="H195" s="206"/>
      <c r="I195" s="206"/>
      <c r="J195" s="206"/>
      <c r="K195" s="206"/>
      <c r="L195" s="206"/>
      <c r="M195" s="206"/>
      <c r="N195" s="206"/>
    </row>
    <row r="196" spans="2:14" ht="15.75" customHeight="1">
      <c r="B196" s="206"/>
      <c r="C196" s="206"/>
      <c r="D196" s="206"/>
      <c r="E196" s="206"/>
      <c r="F196" s="206"/>
      <c r="G196" s="206"/>
      <c r="H196" s="206"/>
      <c r="I196" s="206"/>
      <c r="J196" s="206"/>
      <c r="K196" s="206"/>
      <c r="L196" s="206"/>
      <c r="M196" s="206"/>
      <c r="N196" s="206"/>
    </row>
    <row r="197" spans="2:14" ht="15.75" customHeight="1">
      <c r="B197" s="206"/>
      <c r="C197" s="206"/>
      <c r="D197" s="206"/>
      <c r="E197" s="206"/>
      <c r="F197" s="206"/>
      <c r="G197" s="206"/>
      <c r="H197" s="206"/>
      <c r="I197" s="206"/>
      <c r="J197" s="206"/>
      <c r="K197" s="206"/>
      <c r="L197" s="206"/>
      <c r="M197" s="206"/>
      <c r="N197" s="206"/>
    </row>
    <row r="198" spans="2:14" ht="15.75" customHeight="1">
      <c r="B198" s="206"/>
      <c r="C198" s="206"/>
      <c r="D198" s="206"/>
      <c r="E198" s="206"/>
      <c r="F198" s="206"/>
      <c r="G198" s="206"/>
      <c r="H198" s="206"/>
      <c r="I198" s="206"/>
      <c r="J198" s="206"/>
      <c r="K198" s="206"/>
      <c r="L198" s="206"/>
      <c r="M198" s="206"/>
      <c r="N198" s="206"/>
    </row>
    <row r="199" spans="2:14" ht="15.75" customHeight="1">
      <c r="B199" s="206"/>
      <c r="C199" s="206"/>
      <c r="D199" s="206"/>
      <c r="E199" s="206"/>
      <c r="F199" s="206"/>
      <c r="G199" s="206"/>
      <c r="H199" s="206"/>
      <c r="I199" s="206"/>
      <c r="J199" s="206"/>
      <c r="K199" s="206"/>
      <c r="L199" s="206"/>
      <c r="M199" s="206"/>
      <c r="N199" s="206"/>
    </row>
    <row r="200" spans="2:14" ht="15.75" customHeight="1">
      <c r="B200" s="206"/>
      <c r="C200" s="206"/>
      <c r="D200" s="206"/>
      <c r="E200" s="206"/>
      <c r="F200" s="206"/>
      <c r="G200" s="206"/>
      <c r="H200" s="206"/>
      <c r="I200" s="206"/>
      <c r="J200" s="206"/>
      <c r="K200" s="206"/>
      <c r="L200" s="206"/>
      <c r="M200" s="206"/>
      <c r="N200" s="206"/>
    </row>
    <row r="201" spans="2:14" ht="15.75" customHeight="1">
      <c r="B201" s="206"/>
      <c r="C201" s="206"/>
      <c r="D201" s="206"/>
      <c r="E201" s="206"/>
      <c r="F201" s="206"/>
      <c r="G201" s="206"/>
      <c r="H201" s="206"/>
      <c r="I201" s="206"/>
      <c r="J201" s="206"/>
      <c r="K201" s="206"/>
      <c r="L201" s="206"/>
      <c r="M201" s="206"/>
      <c r="N201" s="206"/>
    </row>
    <row r="202" spans="2:14" ht="15.75" customHeight="1">
      <c r="B202" s="206"/>
      <c r="C202" s="206"/>
      <c r="D202" s="206"/>
      <c r="E202" s="206"/>
      <c r="F202" s="206"/>
      <c r="G202" s="206"/>
      <c r="H202" s="206"/>
      <c r="I202" s="206"/>
      <c r="J202" s="206"/>
      <c r="K202" s="206"/>
      <c r="L202" s="206"/>
      <c r="M202" s="206"/>
      <c r="N202" s="206"/>
    </row>
    <row r="203" spans="2:14" ht="15.75" customHeight="1">
      <c r="B203" s="206"/>
      <c r="C203" s="206"/>
      <c r="D203" s="206"/>
      <c r="E203" s="206"/>
      <c r="F203" s="206"/>
      <c r="G203" s="206"/>
      <c r="H203" s="206"/>
      <c r="I203" s="206"/>
      <c r="J203" s="206"/>
      <c r="K203" s="206"/>
      <c r="L203" s="206"/>
      <c r="M203" s="206"/>
      <c r="N203" s="206"/>
    </row>
    <row r="204" spans="2:14" ht="15.75" customHeight="1">
      <c r="B204" s="206"/>
      <c r="C204" s="206"/>
      <c r="D204" s="206"/>
      <c r="E204" s="206"/>
      <c r="F204" s="206"/>
      <c r="G204" s="206"/>
      <c r="H204" s="206"/>
      <c r="I204" s="206"/>
      <c r="J204" s="206"/>
      <c r="K204" s="206"/>
      <c r="L204" s="206"/>
      <c r="M204" s="206"/>
      <c r="N204" s="206"/>
    </row>
    <row r="205" spans="2:14" ht="15.75" customHeight="1">
      <c r="B205" s="206"/>
      <c r="C205" s="206"/>
      <c r="D205" s="206"/>
      <c r="E205" s="206"/>
      <c r="F205" s="206"/>
      <c r="G205" s="206"/>
      <c r="H205" s="206"/>
      <c r="I205" s="206"/>
      <c r="J205" s="206"/>
      <c r="K205" s="206"/>
      <c r="L205" s="206"/>
      <c r="M205" s="206"/>
      <c r="N205" s="206"/>
    </row>
    <row r="206" spans="2:14" ht="15.75" customHeight="1">
      <c r="B206" s="206"/>
      <c r="C206" s="206"/>
      <c r="D206" s="206"/>
      <c r="E206" s="206"/>
      <c r="F206" s="206"/>
      <c r="G206" s="206"/>
      <c r="H206" s="206"/>
      <c r="I206" s="206"/>
      <c r="J206" s="206"/>
      <c r="K206" s="206"/>
      <c r="L206" s="206"/>
      <c r="M206" s="206"/>
      <c r="N206" s="206"/>
    </row>
    <row r="207" spans="2:14" ht="15.75" customHeight="1">
      <c r="B207" s="206"/>
      <c r="C207" s="206"/>
      <c r="D207" s="206"/>
      <c r="E207" s="206"/>
      <c r="F207" s="206"/>
      <c r="G207" s="206"/>
      <c r="H207" s="206"/>
      <c r="I207" s="206"/>
      <c r="J207" s="206"/>
      <c r="K207" s="206"/>
      <c r="L207" s="206"/>
      <c r="M207" s="206"/>
      <c r="N207" s="206"/>
    </row>
    <row r="208" spans="2:14" ht="15.75" customHeight="1">
      <c r="B208" s="206"/>
      <c r="C208" s="206"/>
      <c r="D208" s="206"/>
      <c r="E208" s="206"/>
      <c r="F208" s="206"/>
      <c r="G208" s="206"/>
      <c r="H208" s="206"/>
      <c r="I208" s="206"/>
      <c r="J208" s="206"/>
      <c r="K208" s="206"/>
      <c r="L208" s="206"/>
      <c r="M208" s="206"/>
      <c r="N208" s="206"/>
    </row>
    <row r="209" spans="2:14" ht="15.75" customHeight="1">
      <c r="B209" s="206"/>
      <c r="C209" s="206"/>
      <c r="D209" s="206"/>
      <c r="E209" s="206"/>
      <c r="F209" s="206"/>
      <c r="G209" s="206"/>
      <c r="H209" s="206"/>
      <c r="I209" s="206"/>
      <c r="J209" s="206"/>
      <c r="K209" s="206"/>
      <c r="L209" s="206"/>
      <c r="M209" s="206"/>
      <c r="N209" s="206"/>
    </row>
    <row r="210" spans="2:14" ht="15.75" customHeight="1">
      <c r="B210" s="206"/>
      <c r="C210" s="206"/>
      <c r="D210" s="206"/>
      <c r="E210" s="206"/>
      <c r="F210" s="206"/>
      <c r="G210" s="206"/>
      <c r="H210" s="206"/>
      <c r="I210" s="206"/>
      <c r="J210" s="206"/>
      <c r="K210" s="206"/>
      <c r="L210" s="206"/>
      <c r="M210" s="206"/>
      <c r="N210" s="206"/>
    </row>
    <row r="211" spans="2:14" ht="15.75" customHeight="1">
      <c r="B211" s="206"/>
      <c r="C211" s="206"/>
      <c r="D211" s="206"/>
      <c r="E211" s="206"/>
      <c r="F211" s="206"/>
      <c r="G211" s="206"/>
      <c r="H211" s="206"/>
      <c r="I211" s="206"/>
      <c r="J211" s="206"/>
      <c r="K211" s="206"/>
      <c r="L211" s="206"/>
      <c r="M211" s="206"/>
      <c r="N211" s="206"/>
    </row>
    <row r="212" spans="2:14" ht="15.75" customHeight="1">
      <c r="B212" s="206"/>
      <c r="C212" s="206"/>
      <c r="D212" s="206"/>
      <c r="E212" s="206"/>
      <c r="F212" s="206"/>
      <c r="G212" s="206"/>
      <c r="H212" s="206"/>
      <c r="I212" s="206"/>
      <c r="J212" s="206"/>
      <c r="K212" s="206"/>
      <c r="L212" s="206"/>
      <c r="M212" s="206"/>
      <c r="N212" s="206"/>
    </row>
    <row r="213" spans="2:14" ht="15.75" customHeight="1">
      <c r="B213" s="206"/>
      <c r="C213" s="206"/>
      <c r="D213" s="206"/>
      <c r="E213" s="206"/>
      <c r="F213" s="206"/>
      <c r="G213" s="206"/>
      <c r="H213" s="206"/>
      <c r="I213" s="206"/>
      <c r="J213" s="206"/>
      <c r="K213" s="206"/>
      <c r="L213" s="206"/>
      <c r="M213" s="206"/>
      <c r="N213" s="206"/>
    </row>
    <row r="214" spans="2:14" ht="15.75" customHeight="1">
      <c r="B214" s="206"/>
      <c r="C214" s="206"/>
      <c r="D214" s="206"/>
      <c r="E214" s="206"/>
      <c r="F214" s="206"/>
      <c r="G214" s="206"/>
      <c r="H214" s="206"/>
      <c r="I214" s="206"/>
      <c r="J214" s="206"/>
      <c r="K214" s="206"/>
      <c r="L214" s="206"/>
      <c r="M214" s="206"/>
      <c r="N214" s="206"/>
    </row>
    <row r="215" spans="2:14" ht="15.75" customHeight="1">
      <c r="B215" s="206"/>
      <c r="C215" s="206"/>
      <c r="D215" s="206"/>
      <c r="E215" s="206"/>
      <c r="F215" s="206"/>
      <c r="G215" s="206"/>
      <c r="H215" s="206"/>
      <c r="I215" s="206"/>
      <c r="J215" s="206"/>
      <c r="K215" s="206"/>
      <c r="L215" s="206"/>
      <c r="M215" s="206"/>
      <c r="N215" s="206"/>
    </row>
    <row r="216" spans="2:14" ht="15.75" customHeight="1">
      <c r="B216" s="206"/>
      <c r="C216" s="206"/>
      <c r="D216" s="206"/>
      <c r="E216" s="206"/>
      <c r="F216" s="206"/>
      <c r="G216" s="206"/>
      <c r="H216" s="206"/>
      <c r="I216" s="206"/>
      <c r="J216" s="206"/>
      <c r="K216" s="206"/>
      <c r="L216" s="206"/>
      <c r="M216" s="206"/>
      <c r="N216" s="206"/>
    </row>
    <row r="217" spans="2:14" ht="15.75" customHeight="1">
      <c r="B217" s="206"/>
      <c r="C217" s="206"/>
      <c r="D217" s="206"/>
      <c r="E217" s="206"/>
      <c r="F217" s="206"/>
      <c r="G217" s="206"/>
      <c r="H217" s="206"/>
      <c r="I217" s="206"/>
      <c r="J217" s="206"/>
      <c r="K217" s="206"/>
      <c r="L217" s="206"/>
      <c r="M217" s="206"/>
      <c r="N217" s="206"/>
    </row>
    <row r="218" spans="2:14" ht="15.75" customHeight="1">
      <c r="B218" s="206"/>
      <c r="C218" s="206"/>
      <c r="D218" s="206"/>
      <c r="E218" s="206"/>
      <c r="F218" s="206"/>
      <c r="G218" s="206"/>
      <c r="H218" s="206"/>
      <c r="I218" s="206"/>
      <c r="J218" s="206"/>
      <c r="K218" s="206"/>
      <c r="L218" s="206"/>
      <c r="M218" s="206"/>
      <c r="N218" s="206"/>
    </row>
    <row r="219" spans="2:14" ht="15.75" customHeight="1">
      <c r="B219" s="206"/>
      <c r="C219" s="206"/>
      <c r="D219" s="206"/>
      <c r="E219" s="206"/>
      <c r="F219" s="206"/>
      <c r="G219" s="206"/>
      <c r="H219" s="206"/>
      <c r="I219" s="206"/>
      <c r="J219" s="206"/>
      <c r="K219" s="206"/>
      <c r="L219" s="206"/>
      <c r="M219" s="206"/>
      <c r="N219" s="206"/>
    </row>
    <row r="220" spans="2:14" ht="15.75" customHeight="1">
      <c r="B220" s="206"/>
      <c r="C220" s="206"/>
      <c r="D220" s="206"/>
      <c r="E220" s="206"/>
      <c r="F220" s="206"/>
      <c r="G220" s="206"/>
      <c r="H220" s="206"/>
      <c r="I220" s="206"/>
      <c r="J220" s="206"/>
      <c r="K220" s="206"/>
      <c r="L220" s="206"/>
      <c r="M220" s="206"/>
      <c r="N220" s="206"/>
    </row>
    <row r="221" spans="2:14" ht="15.75" customHeight="1">
      <c r="B221" s="206"/>
      <c r="C221" s="206"/>
      <c r="D221" s="206"/>
      <c r="E221" s="206"/>
      <c r="F221" s="206"/>
      <c r="G221" s="206"/>
      <c r="H221" s="206"/>
      <c r="I221" s="206"/>
      <c r="J221" s="206"/>
      <c r="K221" s="206"/>
      <c r="L221" s="206"/>
      <c r="M221" s="206"/>
      <c r="N221" s="206"/>
    </row>
    <row r="222" spans="2:14" ht="15.75" customHeight="1">
      <c r="B222" s="206"/>
      <c r="C222" s="206"/>
      <c r="D222" s="206"/>
      <c r="E222" s="206"/>
      <c r="F222" s="206"/>
      <c r="G222" s="206"/>
      <c r="H222" s="206"/>
      <c r="I222" s="206"/>
      <c r="J222" s="206"/>
      <c r="K222" s="206"/>
      <c r="L222" s="206"/>
      <c r="M222" s="206"/>
      <c r="N222" s="206"/>
    </row>
    <row r="223" spans="2:14" ht="15.75" customHeight="1">
      <c r="B223" s="206"/>
      <c r="C223" s="206"/>
      <c r="D223" s="206"/>
      <c r="E223" s="206"/>
      <c r="F223" s="206"/>
      <c r="G223" s="206"/>
      <c r="H223" s="206"/>
      <c r="I223" s="206"/>
      <c r="J223" s="206"/>
      <c r="K223" s="206"/>
      <c r="L223" s="206"/>
      <c r="M223" s="206"/>
      <c r="N223" s="206"/>
    </row>
    <row r="224" spans="2:14" ht="15.75" customHeight="1">
      <c r="B224" s="206"/>
      <c r="C224" s="206"/>
      <c r="D224" s="206"/>
      <c r="E224" s="206"/>
      <c r="F224" s="206"/>
      <c r="G224" s="206"/>
      <c r="H224" s="206"/>
      <c r="I224" s="206"/>
      <c r="J224" s="206"/>
      <c r="K224" s="206"/>
      <c r="L224" s="206"/>
      <c r="M224" s="206"/>
      <c r="N224" s="206"/>
    </row>
    <row r="225" spans="2:14" ht="15.75" customHeight="1">
      <c r="B225" s="206"/>
      <c r="C225" s="206"/>
      <c r="D225" s="206"/>
      <c r="E225" s="206"/>
      <c r="F225" s="206"/>
      <c r="G225" s="206"/>
      <c r="H225" s="206"/>
      <c r="I225" s="206"/>
      <c r="J225" s="206"/>
      <c r="K225" s="206"/>
      <c r="L225" s="206"/>
      <c r="M225" s="206"/>
      <c r="N225" s="206"/>
    </row>
    <row r="226" spans="2:14" ht="15.75" customHeight="1">
      <c r="B226" s="206"/>
      <c r="C226" s="206"/>
      <c r="D226" s="206"/>
      <c r="E226" s="206"/>
      <c r="F226" s="206"/>
      <c r="G226" s="206"/>
      <c r="H226" s="206"/>
      <c r="I226" s="206"/>
      <c r="J226" s="206"/>
      <c r="K226" s="206"/>
      <c r="L226" s="206"/>
      <c r="M226" s="206"/>
      <c r="N226" s="206"/>
    </row>
    <row r="227" spans="2:14" ht="15.75" customHeight="1">
      <c r="B227" s="206"/>
      <c r="C227" s="206"/>
      <c r="D227" s="206"/>
      <c r="E227" s="206"/>
      <c r="F227" s="206"/>
      <c r="G227" s="206"/>
      <c r="H227" s="206"/>
      <c r="I227" s="206"/>
      <c r="J227" s="206"/>
      <c r="K227" s="206"/>
      <c r="L227" s="206"/>
      <c r="M227" s="206"/>
      <c r="N227" s="206"/>
    </row>
    <row r="228" spans="2:14" ht="15.75" customHeight="1">
      <c r="B228" s="206"/>
      <c r="C228" s="206"/>
      <c r="D228" s="206"/>
      <c r="E228" s="206"/>
      <c r="F228" s="206"/>
      <c r="G228" s="206"/>
      <c r="H228" s="206"/>
      <c r="I228" s="206"/>
      <c r="J228" s="206"/>
      <c r="K228" s="206"/>
      <c r="L228" s="206"/>
      <c r="M228" s="206"/>
      <c r="N228" s="206"/>
    </row>
    <row r="229" spans="2:14" ht="15.75" customHeight="1">
      <c r="B229" s="206"/>
      <c r="C229" s="206"/>
      <c r="D229" s="206"/>
      <c r="E229" s="206"/>
      <c r="F229" s="206"/>
      <c r="G229" s="206"/>
      <c r="H229" s="206"/>
      <c r="I229" s="206"/>
      <c r="J229" s="206"/>
      <c r="K229" s="206"/>
      <c r="L229" s="206"/>
      <c r="M229" s="206"/>
      <c r="N229" s="206"/>
    </row>
    <row r="230" spans="2:14" ht="15.75" customHeight="1">
      <c r="B230" s="206"/>
      <c r="C230" s="206"/>
      <c r="D230" s="206"/>
      <c r="E230" s="206"/>
      <c r="F230" s="206"/>
      <c r="G230" s="206"/>
      <c r="H230" s="206"/>
      <c r="I230" s="206"/>
      <c r="J230" s="206"/>
      <c r="K230" s="206"/>
      <c r="L230" s="206"/>
      <c r="M230" s="206"/>
      <c r="N230" s="206"/>
    </row>
    <row r="231" spans="2:14" ht="15.75" customHeight="1">
      <c r="B231" s="206"/>
      <c r="C231" s="206"/>
      <c r="D231" s="206"/>
      <c r="E231" s="206"/>
      <c r="F231" s="206"/>
      <c r="G231" s="206"/>
      <c r="H231" s="206"/>
      <c r="I231" s="206"/>
      <c r="J231" s="206"/>
      <c r="K231" s="206"/>
      <c r="L231" s="206"/>
      <c r="M231" s="206"/>
      <c r="N231" s="206"/>
    </row>
    <row r="232" spans="2:14" ht="15.75" customHeight="1">
      <c r="B232" s="206"/>
      <c r="C232" s="206"/>
      <c r="D232" s="206"/>
      <c r="E232" s="206"/>
      <c r="F232" s="206"/>
      <c r="G232" s="206"/>
      <c r="H232" s="206"/>
      <c r="I232" s="206"/>
      <c r="J232" s="206"/>
      <c r="K232" s="206"/>
      <c r="L232" s="206"/>
      <c r="M232" s="206"/>
      <c r="N232" s="206"/>
    </row>
    <row r="233" spans="2:14" ht="15.75" customHeight="1">
      <c r="B233" s="206"/>
      <c r="C233" s="206"/>
      <c r="D233" s="206"/>
      <c r="E233" s="206"/>
      <c r="F233" s="206"/>
      <c r="G233" s="206"/>
      <c r="H233" s="206"/>
      <c r="I233" s="206"/>
      <c r="J233" s="206"/>
      <c r="K233" s="206"/>
      <c r="L233" s="206"/>
      <c r="M233" s="206"/>
      <c r="N233" s="206"/>
    </row>
    <row r="234" spans="2:14" ht="15.75" customHeight="1">
      <c r="B234" s="206"/>
      <c r="C234" s="206"/>
      <c r="D234" s="206"/>
      <c r="E234" s="206"/>
      <c r="F234" s="206"/>
      <c r="G234" s="206"/>
      <c r="H234" s="206"/>
      <c r="I234" s="206"/>
      <c r="J234" s="206"/>
      <c r="K234" s="206"/>
      <c r="L234" s="206"/>
      <c r="M234" s="206"/>
      <c r="N234" s="206"/>
    </row>
    <row r="235" spans="2:14" ht="15.75" customHeight="1">
      <c r="B235" s="206"/>
      <c r="C235" s="206"/>
      <c r="D235" s="206"/>
      <c r="E235" s="206"/>
      <c r="F235" s="206"/>
      <c r="G235" s="206"/>
      <c r="H235" s="206"/>
      <c r="I235" s="206"/>
      <c r="J235" s="206"/>
      <c r="K235" s="206"/>
      <c r="L235" s="206"/>
      <c r="M235" s="206"/>
      <c r="N235" s="206"/>
    </row>
    <row r="236" spans="2:14" ht="15.75" customHeight="1">
      <c r="B236" s="206"/>
      <c r="C236" s="206"/>
      <c r="D236" s="206"/>
      <c r="E236" s="206"/>
      <c r="F236" s="206"/>
      <c r="G236" s="206"/>
      <c r="H236" s="206"/>
      <c r="I236" s="206"/>
      <c r="J236" s="206"/>
      <c r="K236" s="206"/>
      <c r="L236" s="206"/>
      <c r="M236" s="206"/>
      <c r="N236" s="206"/>
    </row>
    <row r="237" spans="2:14" ht="15.75" customHeight="1">
      <c r="B237" s="206"/>
      <c r="C237" s="206"/>
      <c r="D237" s="206"/>
      <c r="E237" s="206"/>
      <c r="F237" s="206"/>
      <c r="G237" s="206"/>
      <c r="H237" s="206"/>
      <c r="I237" s="206"/>
      <c r="J237" s="206"/>
      <c r="K237" s="206"/>
      <c r="L237" s="206"/>
      <c r="M237" s="206"/>
      <c r="N237" s="206"/>
    </row>
    <row r="238" spans="2:14" ht="15.75" customHeight="1">
      <c r="B238" s="206"/>
      <c r="C238" s="206"/>
      <c r="D238" s="206"/>
      <c r="E238" s="206"/>
      <c r="F238" s="206"/>
      <c r="G238" s="206"/>
      <c r="H238" s="206"/>
      <c r="I238" s="206"/>
      <c r="J238" s="206"/>
      <c r="K238" s="206"/>
      <c r="L238" s="206"/>
      <c r="M238" s="206"/>
      <c r="N238" s="206"/>
    </row>
    <row r="239" spans="2:14" ht="15.75" customHeight="1">
      <c r="B239" s="206"/>
      <c r="C239" s="206"/>
      <c r="D239" s="206"/>
      <c r="E239" s="206"/>
      <c r="F239" s="206"/>
      <c r="G239" s="206"/>
      <c r="H239" s="206"/>
      <c r="I239" s="206"/>
      <c r="J239" s="206"/>
      <c r="K239" s="206"/>
      <c r="L239" s="206"/>
      <c r="M239" s="206"/>
      <c r="N239" s="206"/>
    </row>
    <row r="240" spans="2:14" ht="15.75" customHeight="1">
      <c r="B240" s="206"/>
      <c r="C240" s="206"/>
      <c r="D240" s="206"/>
      <c r="E240" s="206"/>
      <c r="F240" s="206"/>
      <c r="G240" s="206"/>
      <c r="H240" s="206"/>
      <c r="I240" s="206"/>
      <c r="J240" s="206"/>
      <c r="K240" s="206"/>
      <c r="L240" s="206"/>
      <c r="M240" s="206"/>
      <c r="N240" s="206"/>
    </row>
    <row r="241" spans="2:14" ht="15.75" customHeight="1">
      <c r="B241" s="206"/>
      <c r="C241" s="206"/>
      <c r="D241" s="206"/>
      <c r="E241" s="206"/>
      <c r="F241" s="206"/>
      <c r="G241" s="206"/>
      <c r="H241" s="206"/>
      <c r="I241" s="206"/>
      <c r="J241" s="206"/>
      <c r="K241" s="206"/>
      <c r="L241" s="206"/>
      <c r="M241" s="206"/>
      <c r="N241" s="206"/>
    </row>
    <row r="242" spans="2:14" ht="15.75" customHeight="1">
      <c r="B242" s="206"/>
      <c r="C242" s="206"/>
      <c r="D242" s="206"/>
      <c r="E242" s="206"/>
      <c r="F242" s="206"/>
      <c r="G242" s="206"/>
      <c r="H242" s="206"/>
      <c r="I242" s="206"/>
      <c r="J242" s="206"/>
      <c r="K242" s="206"/>
      <c r="L242" s="206"/>
      <c r="M242" s="206"/>
      <c r="N242" s="206"/>
    </row>
    <row r="243" spans="2:14" ht="15.75" customHeight="1">
      <c r="B243" s="206"/>
      <c r="C243" s="206"/>
      <c r="D243" s="206"/>
      <c r="E243" s="206"/>
      <c r="F243" s="206"/>
      <c r="G243" s="206"/>
      <c r="H243" s="206"/>
      <c r="I243" s="206"/>
      <c r="J243" s="206"/>
      <c r="K243" s="206"/>
      <c r="L243" s="206"/>
      <c r="M243" s="206"/>
      <c r="N243" s="206"/>
    </row>
    <row r="244" spans="2:14" ht="15.75" customHeight="1">
      <c r="B244" s="206"/>
      <c r="C244" s="206"/>
      <c r="D244" s="206"/>
      <c r="E244" s="206"/>
      <c r="F244" s="206"/>
      <c r="G244" s="206"/>
      <c r="H244" s="206"/>
      <c r="I244" s="206"/>
      <c r="J244" s="206"/>
      <c r="K244" s="206"/>
      <c r="L244" s="206"/>
      <c r="M244" s="206"/>
      <c r="N244" s="206"/>
    </row>
    <row r="245" spans="2:14" ht="15.75" customHeight="1">
      <c r="B245" s="206"/>
      <c r="C245" s="206"/>
      <c r="D245" s="206"/>
      <c r="E245" s="206"/>
      <c r="F245" s="206"/>
      <c r="G245" s="206"/>
      <c r="H245" s="206"/>
      <c r="I245" s="206"/>
      <c r="J245" s="206"/>
      <c r="K245" s="206"/>
      <c r="L245" s="206"/>
      <c r="M245" s="206"/>
      <c r="N245" s="206"/>
    </row>
    <row r="246" spans="2:14" ht="15.75" customHeight="1">
      <c r="B246" s="206"/>
      <c r="C246" s="206"/>
      <c r="D246" s="206"/>
      <c r="E246" s="206"/>
      <c r="F246" s="206"/>
      <c r="G246" s="206"/>
      <c r="H246" s="206"/>
      <c r="I246" s="206"/>
      <c r="J246" s="206"/>
      <c r="K246" s="206"/>
      <c r="L246" s="206"/>
      <c r="M246" s="206"/>
      <c r="N246" s="206"/>
    </row>
    <row r="247" spans="2:14" ht="15.75" customHeight="1">
      <c r="B247" s="206"/>
      <c r="C247" s="206"/>
      <c r="D247" s="206"/>
      <c r="E247" s="206"/>
      <c r="F247" s="206"/>
      <c r="G247" s="206"/>
      <c r="H247" s="206"/>
      <c r="I247" s="206"/>
      <c r="J247" s="206"/>
      <c r="K247" s="206"/>
      <c r="L247" s="206"/>
      <c r="M247" s="206"/>
      <c r="N247" s="206"/>
    </row>
    <row r="248" spans="2:14" ht="15.75" customHeight="1">
      <c r="B248" s="206"/>
      <c r="C248" s="206"/>
      <c r="D248" s="206"/>
      <c r="E248" s="206"/>
      <c r="F248" s="206"/>
      <c r="G248" s="206"/>
      <c r="H248" s="206"/>
      <c r="I248" s="206"/>
      <c r="J248" s="206"/>
      <c r="K248" s="206"/>
      <c r="L248" s="206"/>
      <c r="M248" s="206"/>
      <c r="N248" s="206"/>
    </row>
    <row r="249" spans="2:14" ht="15.75" customHeight="1">
      <c r="B249" s="206"/>
      <c r="C249" s="206"/>
      <c r="D249" s="206"/>
      <c r="E249" s="206"/>
      <c r="F249" s="206"/>
      <c r="G249" s="206"/>
      <c r="H249" s="206"/>
      <c r="I249" s="206"/>
      <c r="J249" s="206"/>
      <c r="K249" s="206"/>
      <c r="L249" s="206"/>
      <c r="M249" s="206"/>
      <c r="N249" s="206"/>
    </row>
    <row r="250" spans="2:14" ht="15.75" customHeight="1">
      <c r="B250" s="206"/>
      <c r="C250" s="206"/>
      <c r="D250" s="206"/>
      <c r="E250" s="206"/>
      <c r="F250" s="206"/>
      <c r="G250" s="206"/>
      <c r="H250" s="206"/>
      <c r="I250" s="206"/>
      <c r="J250" s="206"/>
      <c r="K250" s="206"/>
      <c r="L250" s="206"/>
      <c r="M250" s="206"/>
      <c r="N250" s="206"/>
    </row>
    <row r="251" spans="2:14" ht="15.75" customHeight="1">
      <c r="B251" s="206"/>
      <c r="C251" s="206"/>
      <c r="D251" s="206"/>
      <c r="E251" s="206"/>
      <c r="F251" s="206"/>
      <c r="G251" s="206"/>
      <c r="H251" s="206"/>
      <c r="I251" s="206"/>
      <c r="J251" s="206"/>
      <c r="K251" s="206"/>
      <c r="L251" s="206"/>
      <c r="M251" s="206"/>
      <c r="N251" s="206"/>
    </row>
    <row r="252" spans="2:14" ht="15.75" customHeight="1">
      <c r="B252" s="206"/>
      <c r="C252" s="206"/>
      <c r="D252" s="206"/>
      <c r="E252" s="206"/>
      <c r="F252" s="206"/>
      <c r="G252" s="206"/>
      <c r="H252" s="206"/>
      <c r="I252" s="206"/>
      <c r="J252" s="206"/>
      <c r="K252" s="206"/>
      <c r="L252" s="206"/>
      <c r="M252" s="206"/>
      <c r="N252" s="206"/>
    </row>
    <row r="253" spans="2:14" ht="15.75" customHeight="1">
      <c r="B253" s="206"/>
      <c r="C253" s="206"/>
      <c r="D253" s="206"/>
      <c r="E253" s="206"/>
      <c r="F253" s="206"/>
      <c r="G253" s="206"/>
      <c r="H253" s="206"/>
      <c r="I253" s="206"/>
      <c r="J253" s="206"/>
      <c r="K253" s="206"/>
      <c r="L253" s="206"/>
      <c r="M253" s="206"/>
      <c r="N253" s="206"/>
    </row>
    <row r="254" spans="2:14" ht="15.75" customHeight="1">
      <c r="B254" s="206"/>
      <c r="C254" s="206"/>
      <c r="D254" s="206"/>
      <c r="E254" s="206"/>
      <c r="F254" s="206"/>
      <c r="G254" s="206"/>
      <c r="H254" s="206"/>
      <c r="I254" s="206"/>
      <c r="J254" s="206"/>
      <c r="K254" s="206"/>
      <c r="L254" s="206"/>
      <c r="M254" s="206"/>
      <c r="N254" s="206"/>
    </row>
    <row r="255" spans="2:14" ht="15.75" customHeight="1">
      <c r="B255" s="206"/>
      <c r="C255" s="206"/>
      <c r="D255" s="206"/>
      <c r="E255" s="206"/>
      <c r="F255" s="206"/>
      <c r="G255" s="206"/>
      <c r="H255" s="206"/>
      <c r="I255" s="206"/>
      <c r="J255" s="206"/>
      <c r="K255" s="206"/>
      <c r="L255" s="206"/>
      <c r="M255" s="206"/>
      <c r="N255" s="206"/>
    </row>
    <row r="256" spans="2:14" ht="15.75" customHeight="1">
      <c r="B256" s="206"/>
      <c r="C256" s="206"/>
      <c r="D256" s="206"/>
      <c r="E256" s="206"/>
      <c r="F256" s="206"/>
      <c r="G256" s="206"/>
      <c r="H256" s="206"/>
      <c r="I256" s="206"/>
      <c r="J256" s="206"/>
      <c r="K256" s="206"/>
      <c r="L256" s="206"/>
      <c r="M256" s="206"/>
      <c r="N256" s="206"/>
    </row>
    <row r="257" spans="2:14" ht="15.75" customHeight="1">
      <c r="B257" s="206"/>
      <c r="C257" s="206"/>
      <c r="D257" s="206"/>
      <c r="E257" s="206"/>
      <c r="F257" s="206"/>
      <c r="G257" s="206"/>
      <c r="H257" s="206"/>
      <c r="I257" s="206"/>
      <c r="J257" s="206"/>
      <c r="K257" s="206"/>
      <c r="L257" s="206"/>
      <c r="M257" s="206"/>
      <c r="N257" s="206"/>
    </row>
    <row r="258" spans="2:14" ht="15.75" customHeight="1">
      <c r="B258" s="206"/>
      <c r="C258" s="206"/>
      <c r="D258" s="206"/>
      <c r="E258" s="206"/>
      <c r="F258" s="206"/>
      <c r="G258" s="206"/>
      <c r="H258" s="206"/>
      <c r="I258" s="206"/>
      <c r="J258" s="206"/>
      <c r="K258" s="206"/>
      <c r="L258" s="206"/>
      <c r="M258" s="206"/>
      <c r="N258" s="206"/>
    </row>
    <row r="259" spans="2:14" ht="15.75" customHeight="1">
      <c r="B259" s="206"/>
      <c r="C259" s="206"/>
      <c r="D259" s="206"/>
      <c r="E259" s="206"/>
      <c r="F259" s="206"/>
      <c r="G259" s="206"/>
      <c r="H259" s="206"/>
      <c r="I259" s="206"/>
      <c r="J259" s="206"/>
      <c r="K259" s="206"/>
      <c r="L259" s="206"/>
      <c r="M259" s="206"/>
      <c r="N259" s="206"/>
    </row>
    <row r="260" spans="2:14" ht="15.75" customHeight="1">
      <c r="B260" s="206"/>
      <c r="C260" s="206"/>
      <c r="D260" s="206"/>
      <c r="E260" s="206"/>
      <c r="F260" s="206"/>
      <c r="G260" s="206"/>
      <c r="H260" s="206"/>
      <c r="I260" s="206"/>
      <c r="J260" s="206"/>
      <c r="K260" s="206"/>
      <c r="L260" s="206"/>
      <c r="M260" s="206"/>
      <c r="N260" s="206"/>
    </row>
    <row r="261" spans="2:14" ht="15.75" customHeight="1">
      <c r="B261" s="206"/>
      <c r="C261" s="206"/>
      <c r="D261" s="206"/>
      <c r="E261" s="206"/>
      <c r="F261" s="206"/>
      <c r="G261" s="206"/>
      <c r="H261" s="206"/>
      <c r="I261" s="206"/>
      <c r="J261" s="206"/>
      <c r="K261" s="206"/>
      <c r="L261" s="206"/>
      <c r="M261" s="206"/>
      <c r="N261" s="206"/>
    </row>
    <row r="262" spans="2:14" ht="15.75" customHeight="1">
      <c r="B262" s="206"/>
      <c r="C262" s="206"/>
      <c r="D262" s="206"/>
      <c r="E262" s="206"/>
      <c r="F262" s="206"/>
      <c r="G262" s="206"/>
      <c r="H262" s="206"/>
      <c r="I262" s="206"/>
      <c r="J262" s="206"/>
      <c r="K262" s="206"/>
      <c r="L262" s="206"/>
      <c r="M262" s="206"/>
      <c r="N262" s="206"/>
    </row>
    <row r="263" spans="2:14" ht="15.75" customHeight="1">
      <c r="B263" s="206"/>
      <c r="C263" s="206"/>
      <c r="D263" s="206"/>
      <c r="E263" s="206"/>
      <c r="F263" s="206"/>
      <c r="G263" s="206"/>
      <c r="H263" s="206"/>
      <c r="I263" s="206"/>
      <c r="J263" s="206"/>
      <c r="K263" s="206"/>
      <c r="L263" s="206"/>
      <c r="M263" s="206"/>
      <c r="N263" s="206"/>
    </row>
    <row r="264" spans="2:14" ht="15.75" customHeight="1">
      <c r="B264" s="206"/>
      <c r="C264" s="206"/>
      <c r="D264" s="206"/>
      <c r="E264" s="206"/>
      <c r="F264" s="206"/>
      <c r="G264" s="206"/>
      <c r="H264" s="206"/>
      <c r="I264" s="206"/>
      <c r="J264" s="206"/>
      <c r="K264" s="206"/>
      <c r="L264" s="206"/>
      <c r="M264" s="206"/>
      <c r="N264" s="206"/>
    </row>
    <row r="265" spans="2:14" ht="15.75" customHeight="1">
      <c r="B265" s="206"/>
      <c r="C265" s="206"/>
      <c r="D265" s="206"/>
      <c r="E265" s="206"/>
      <c r="F265" s="206"/>
      <c r="G265" s="206"/>
      <c r="H265" s="206"/>
      <c r="I265" s="206"/>
      <c r="J265" s="206"/>
      <c r="K265" s="206"/>
      <c r="L265" s="206"/>
      <c r="M265" s="206"/>
      <c r="N265" s="206"/>
    </row>
    <row r="266" spans="2:14" ht="15.75" customHeight="1">
      <c r="B266" s="206"/>
      <c r="C266" s="206"/>
      <c r="D266" s="206"/>
      <c r="E266" s="206"/>
      <c r="F266" s="206"/>
      <c r="G266" s="206"/>
      <c r="H266" s="206"/>
      <c r="I266" s="206"/>
      <c r="J266" s="206"/>
      <c r="K266" s="206"/>
      <c r="L266" s="206"/>
      <c r="M266" s="206"/>
      <c r="N266" s="206"/>
    </row>
    <row r="267" spans="2:14" ht="15.75" customHeight="1">
      <c r="B267" s="206"/>
      <c r="C267" s="206"/>
      <c r="D267" s="206"/>
      <c r="E267" s="206"/>
      <c r="F267" s="206"/>
      <c r="G267" s="206"/>
      <c r="H267" s="206"/>
      <c r="I267" s="206"/>
      <c r="J267" s="206"/>
      <c r="K267" s="206"/>
      <c r="L267" s="206"/>
      <c r="M267" s="206"/>
      <c r="N267" s="206"/>
    </row>
    <row r="268" spans="2:14" ht="15.75" customHeight="1">
      <c r="B268" s="206"/>
      <c r="C268" s="206"/>
      <c r="D268" s="206"/>
      <c r="E268" s="206"/>
      <c r="F268" s="206"/>
      <c r="G268" s="206"/>
      <c r="H268" s="206"/>
      <c r="I268" s="206"/>
      <c r="J268" s="206"/>
      <c r="K268" s="206"/>
      <c r="L268" s="206"/>
      <c r="M268" s="206"/>
      <c r="N268" s="206"/>
    </row>
    <row r="269" spans="2:14" ht="15.75" customHeight="1">
      <c r="B269" s="206"/>
      <c r="C269" s="206"/>
      <c r="D269" s="206"/>
      <c r="E269" s="206"/>
      <c r="F269" s="206"/>
      <c r="G269" s="206"/>
      <c r="H269" s="206"/>
      <c r="I269" s="206"/>
      <c r="J269" s="206"/>
      <c r="K269" s="206"/>
      <c r="L269" s="206"/>
      <c r="M269" s="206"/>
      <c r="N269" s="206"/>
    </row>
    <row r="270" spans="2:14" ht="15.75" customHeight="1">
      <c r="B270" s="206"/>
      <c r="C270" s="206"/>
      <c r="D270" s="206"/>
      <c r="E270" s="206"/>
      <c r="F270" s="206"/>
      <c r="G270" s="206"/>
      <c r="H270" s="206"/>
      <c r="I270" s="206"/>
      <c r="J270" s="206"/>
      <c r="K270" s="206"/>
      <c r="L270" s="206"/>
      <c r="M270" s="206"/>
      <c r="N270" s="206"/>
    </row>
    <row r="271" spans="2:14" ht="15.75" customHeight="1">
      <c r="B271" s="206"/>
      <c r="C271" s="206"/>
      <c r="D271" s="206"/>
      <c r="E271" s="206"/>
      <c r="F271" s="206"/>
      <c r="G271" s="206"/>
      <c r="H271" s="206"/>
      <c r="I271" s="206"/>
      <c r="J271" s="206"/>
      <c r="K271" s="206"/>
      <c r="L271" s="206"/>
      <c r="M271" s="206"/>
      <c r="N271" s="206"/>
    </row>
    <row r="272" spans="2:14" ht="15.75" customHeight="1">
      <c r="B272" s="206"/>
      <c r="C272" s="206"/>
      <c r="D272" s="206"/>
      <c r="E272" s="206"/>
      <c r="F272" s="206"/>
      <c r="G272" s="206"/>
      <c r="H272" s="206"/>
      <c r="I272" s="206"/>
      <c r="J272" s="206"/>
      <c r="K272" s="206"/>
      <c r="L272" s="206"/>
      <c r="M272" s="206"/>
      <c r="N272" s="206"/>
    </row>
    <row r="273" spans="2:14" ht="15.75" customHeight="1">
      <c r="B273" s="206"/>
      <c r="C273" s="206"/>
      <c r="D273" s="206"/>
      <c r="E273" s="206"/>
      <c r="F273" s="206"/>
      <c r="G273" s="206"/>
      <c r="H273" s="206"/>
      <c r="I273" s="206"/>
      <c r="J273" s="206"/>
      <c r="K273" s="206"/>
      <c r="L273" s="206"/>
      <c r="M273" s="206"/>
      <c r="N273" s="206"/>
    </row>
  </sheetData>
  <pageMargins left="0.75" right="0.75" top="1" bottom="1" header="0.511811023622047" footer="0.511811023622047"/>
  <pageSetup paperSize="9"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Luisa Alemany</dc:creator>
  <cp:keywords/>
  <dc:description/>
  <cp:lastModifiedBy/>
  <cp:revision>6</cp:revision>
  <dcterms:created xsi:type="dcterms:W3CDTF">2014-07-23T10:04:51Z</dcterms:created>
  <dcterms:modified xsi:type="dcterms:W3CDTF">2026-10-27T16:04:51Z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0x01010048EF37DF7B81F44EBF315C4882E70794</vt:lpwstr>
  </property>
  <property fmtid="{D5CDD505-2E9C-101B-9397-08002B2CF9AE}" pid="3" name="MediaServiceImageTags">
    <vt:lpwstr/>
  </property>
</Properties>
</file>